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545" windowHeight="6030"/>
  </bookViews>
  <sheets>
    <sheet name="Sheet1" sheetId="1" r:id="rId1"/>
  </sheets>
  <definedNames>
    <definedName name="_xlnm.Print_Area" localSheetId="0">Sheet1!$A$1:$T$49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S25" i="1" l="1"/>
  <c r="T25" i="1" s="1"/>
  <c r="S26" i="1"/>
  <c r="T26" i="1" s="1"/>
  <c r="S27" i="1"/>
  <c r="T27" i="1" s="1"/>
  <c r="S28" i="1"/>
  <c r="T28" i="1" s="1"/>
  <c r="S24" i="1"/>
  <c r="T24" i="1" s="1"/>
  <c r="S23" i="1"/>
  <c r="T23" i="1" s="1"/>
  <c r="S10" i="1"/>
  <c r="O24" i="1" l="1"/>
  <c r="O25" i="1"/>
  <c r="O26" i="1"/>
  <c r="O27" i="1"/>
  <c r="O28" i="1"/>
  <c r="O23" i="1"/>
  <c r="M23" i="1"/>
  <c r="K24" i="1"/>
  <c r="L24" i="1" s="1"/>
  <c r="K25" i="1"/>
  <c r="L25" i="1" s="1"/>
  <c r="K26" i="1"/>
  <c r="L26" i="1" s="1"/>
  <c r="K27" i="1"/>
  <c r="L27" i="1" s="1"/>
  <c r="K28" i="1"/>
  <c r="L28" i="1" s="1"/>
  <c r="K23" i="1"/>
  <c r="L23" i="1" s="1"/>
  <c r="L10" i="1"/>
  <c r="F24" i="1"/>
  <c r="G24" i="1" s="1"/>
  <c r="H24" i="1" s="1"/>
  <c r="I24" i="1" s="1"/>
  <c r="F25" i="1"/>
  <c r="G25" i="1" s="1"/>
  <c r="H25" i="1" s="1"/>
  <c r="I25" i="1" s="1"/>
  <c r="F26" i="1"/>
  <c r="G26" i="1"/>
  <c r="H26" i="1" s="1"/>
  <c r="I26" i="1" s="1"/>
  <c r="F27" i="1"/>
  <c r="G27" i="1" s="1"/>
  <c r="H27" i="1" s="1"/>
  <c r="I27" i="1" s="1"/>
  <c r="H28" i="1"/>
  <c r="I28" i="1" s="1"/>
  <c r="F23" i="1"/>
  <c r="G23" i="1" s="1"/>
  <c r="H23" i="1" s="1"/>
  <c r="I23" i="1" s="1"/>
  <c r="F10" i="1"/>
  <c r="G10" i="1" s="1"/>
</calcChain>
</file>

<file path=xl/sharedStrings.xml><?xml version="1.0" encoding="utf-8"?>
<sst xmlns="http://schemas.openxmlformats.org/spreadsheetml/2006/main" count="151" uniqueCount="132">
  <si>
    <t>History of General Fund Levies:</t>
  </si>
  <si>
    <t>Classification of Property</t>
  </si>
  <si>
    <t>1996 Payable in 1997</t>
  </si>
  <si>
    <t>1997 Payable in 1998</t>
  </si>
  <si>
    <t>1998 Payable in 1999</t>
  </si>
  <si>
    <t>1999 Payable in 2000</t>
  </si>
  <si>
    <t>FY97</t>
  </si>
  <si>
    <t>FY98</t>
  </si>
  <si>
    <t>FY99</t>
  </si>
  <si>
    <t>FY2000</t>
  </si>
  <si>
    <t>History of the Per Student Allocations:</t>
  </si>
  <si>
    <t>General State Aid Formula</t>
  </si>
  <si>
    <t>2000 Payable in 2001</t>
  </si>
  <si>
    <t>FY2001</t>
  </si>
  <si>
    <t>Funds Expended</t>
  </si>
  <si>
    <t>Taxes Payable in 1999 = $1.40</t>
  </si>
  <si>
    <t>Taxes Payable in 2000 = $1.35</t>
  </si>
  <si>
    <t>Taxes Payable in 2001 = $1.30</t>
  </si>
  <si>
    <t>2001 Payable in 2002</t>
  </si>
  <si>
    <t>FY2002</t>
  </si>
  <si>
    <t>Taxes Payable in 2002 = $1.30</t>
  </si>
  <si>
    <t>2002 Payable in 2003</t>
  </si>
  <si>
    <t>FY2003</t>
  </si>
  <si>
    <t>Taxes Payable in 2003 = $1.30</t>
  </si>
  <si>
    <t>Level 4 = autism</t>
  </si>
  <si>
    <t>Level 6 = prolonged assistance</t>
  </si>
  <si>
    <t>Agricultural</t>
  </si>
  <si>
    <t>Non-Ag Z</t>
  </si>
  <si>
    <t>Owner-Occupied</t>
  </si>
  <si>
    <t>Non-Agricultural &amp; Utilities</t>
  </si>
  <si>
    <t>Special Education Allocations:</t>
  </si>
  <si>
    <t>Extraordinary Cost Fund:</t>
  </si>
  <si>
    <t>Funds Requested</t>
  </si>
  <si>
    <t># of Requests</t>
  </si>
  <si>
    <t>2003 Payable in 2004</t>
  </si>
  <si>
    <t>FY2004</t>
  </si>
  <si>
    <t>Taxes Payable in 2004 = $1.30</t>
  </si>
  <si>
    <t>School Year 2003-2004 (5.75%)</t>
  </si>
  <si>
    <t>2004 Payable in 2005</t>
  </si>
  <si>
    <t>FY2005</t>
  </si>
  <si>
    <t>School Year 2004-2005 (5.75%)</t>
  </si>
  <si>
    <t>Taxes Payable in 2005 = $1.25</t>
  </si>
  <si>
    <t>2005 Payable in 2006</t>
  </si>
  <si>
    <t>FY2006</t>
  </si>
  <si>
    <t>Taxes Payable in 2006 = $1.20</t>
  </si>
  <si>
    <t>Total % Increase</t>
  </si>
  <si>
    <t xml:space="preserve"> </t>
  </si>
  <si>
    <t>Inflation %</t>
  </si>
  <si>
    <t>School Year 2005-2006 (5.75%)</t>
  </si>
  <si>
    <t>Level 1 = mild disability (speech/language, other health impaired, specific learning disability, preschool)</t>
  </si>
  <si>
    <t>FY2007</t>
  </si>
  <si>
    <t>School Year 1997-98 (4%)</t>
  </si>
  <si>
    <t>School Year 1998-99 (5.75%)</t>
  </si>
  <si>
    <t>School Year 1999-2000 (5.75%)</t>
  </si>
  <si>
    <t>School Year 2000-2001 (5.75%)</t>
  </si>
  <si>
    <t>School Year 2001-2002 (5.75%)</t>
  </si>
  <si>
    <t>School Year 2002-2003 (5.75%)</t>
  </si>
  <si>
    <t>2006 Payable in 2007</t>
  </si>
  <si>
    <t>est. $54.00</t>
  </si>
  <si>
    <t>2007 Payable in 2008</t>
  </si>
  <si>
    <t>FY2008</t>
  </si>
  <si>
    <t>School Year 2006-2007 (5.75%)</t>
  </si>
  <si>
    <t>Taxes Payable in 2007 = $1.20</t>
  </si>
  <si>
    <t>Taxes Payable in 2008 = $1.20</t>
  </si>
  <si>
    <t>est. $33.00</t>
  </si>
  <si>
    <t>FY2005 (adjusted)</t>
  </si>
  <si>
    <t>2008 Payable in 2009</t>
  </si>
  <si>
    <t>FY2009</t>
  </si>
  <si>
    <t>FY2009 (adjusted)</t>
  </si>
  <si>
    <t>Taxes Payable in 2009 = $1.20</t>
  </si>
  <si>
    <t>School Year 2007-2008 (5.75%)</t>
  </si>
  <si>
    <t>School Year 1996-97 (2%)</t>
  </si>
  <si>
    <t>Level 3 = hearing loss, deafness, vision loss, deaf-blind, orthopedic impairment, traumatic brain injury</t>
  </si>
  <si>
    <t>Level 2 = cognitive disability, emotionally disturbed</t>
  </si>
  <si>
    <t>Taxes Payable in 2010 = $1.20</t>
  </si>
  <si>
    <t>2009 Payable in 2010</t>
  </si>
  <si>
    <t>FY2010</t>
  </si>
  <si>
    <t>Local Tax Effort Special Education Aid:</t>
  </si>
  <si>
    <t>School Year 2008-2009 (5.75%)</t>
  </si>
  <si>
    <t>2010 Payable in 2011</t>
  </si>
  <si>
    <t>FY2011</t>
  </si>
  <si>
    <t>Taxes Payable in 2011 = $1.20</t>
  </si>
  <si>
    <t>District AYP Eligible Alloc/ADM</t>
  </si>
  <si>
    <t>Teacher Comp Asst. Program</t>
  </si>
  <si>
    <t>School Year 2009-2010 (5.75%)</t>
  </si>
  <si>
    <t>One Yr Enrollment Adjustment</t>
  </si>
  <si>
    <t>n/a</t>
  </si>
  <si>
    <t>2011 Payable in 2012</t>
  </si>
  <si>
    <t>FY2012</t>
  </si>
  <si>
    <t>Taxes Payable in 2012 = $1.20</t>
  </si>
  <si>
    <t>School Year 2010-2011 (5.75%)</t>
  </si>
  <si>
    <t>5.75% of Appropriation</t>
  </si>
  <si>
    <t>2012 Payable in 2013</t>
  </si>
  <si>
    <t>School Year 2011-2012 (5.75%)</t>
  </si>
  <si>
    <t>FY2013</t>
  </si>
  <si>
    <t>10.04% $4,525</t>
  </si>
  <si>
    <t>Taxes Payable in 2013 = $1.20</t>
  </si>
  <si>
    <r>
      <t>Level</t>
    </r>
    <r>
      <rPr>
        <b/>
        <sz val="9"/>
        <color indexed="56"/>
        <rFont val="Gill Sans MT"/>
        <family val="2"/>
      </rPr>
      <t xml:space="preserve"> 1</t>
    </r>
    <r>
      <rPr>
        <sz val="9"/>
        <color indexed="56"/>
        <rFont val="Gill Sans MT"/>
        <family val="2"/>
      </rPr>
      <t xml:space="preserve"> Disability (% of ADM)</t>
    </r>
  </si>
  <si>
    <r>
      <t>Level</t>
    </r>
    <r>
      <rPr>
        <b/>
        <sz val="9"/>
        <color indexed="56"/>
        <rFont val="Gill Sans MT"/>
        <family val="2"/>
      </rPr>
      <t xml:space="preserve"> 2</t>
    </r>
    <r>
      <rPr>
        <sz val="9"/>
        <color indexed="56"/>
        <rFont val="Gill Sans MT"/>
        <family val="2"/>
      </rPr>
      <t xml:space="preserve"> Disability (child count)</t>
    </r>
  </si>
  <si>
    <r>
      <t>Level</t>
    </r>
    <r>
      <rPr>
        <b/>
        <sz val="9"/>
        <color indexed="56"/>
        <rFont val="Gill Sans MT"/>
        <family val="2"/>
      </rPr>
      <t xml:space="preserve"> 3</t>
    </r>
    <r>
      <rPr>
        <sz val="9"/>
        <color indexed="56"/>
        <rFont val="Gill Sans MT"/>
        <family val="2"/>
      </rPr>
      <t xml:space="preserve"> Disability (child count)</t>
    </r>
  </si>
  <si>
    <r>
      <t>Level</t>
    </r>
    <r>
      <rPr>
        <b/>
        <sz val="9"/>
        <color indexed="56"/>
        <rFont val="Gill Sans MT"/>
        <family val="2"/>
      </rPr>
      <t xml:space="preserve"> 4</t>
    </r>
    <r>
      <rPr>
        <sz val="9"/>
        <color indexed="56"/>
        <rFont val="Gill Sans MT"/>
        <family val="2"/>
      </rPr>
      <t xml:space="preserve"> Disability (child count)</t>
    </r>
  </si>
  <si>
    <r>
      <t xml:space="preserve">Level </t>
    </r>
    <r>
      <rPr>
        <b/>
        <sz val="9"/>
        <color indexed="56"/>
        <rFont val="Gill Sans MT"/>
        <family val="2"/>
      </rPr>
      <t>5</t>
    </r>
    <r>
      <rPr>
        <sz val="9"/>
        <color indexed="56"/>
        <rFont val="Gill Sans MT"/>
        <family val="2"/>
      </rPr>
      <t xml:space="preserve"> Disability (child count)</t>
    </r>
  </si>
  <si>
    <r>
      <t xml:space="preserve">Level </t>
    </r>
    <r>
      <rPr>
        <b/>
        <sz val="9"/>
        <color indexed="56"/>
        <rFont val="Gill Sans MT"/>
        <family val="2"/>
      </rPr>
      <t>6</t>
    </r>
    <r>
      <rPr>
        <sz val="9"/>
        <color indexed="56"/>
        <rFont val="Gill Sans MT"/>
        <family val="2"/>
      </rPr>
      <t xml:space="preserve"> Disability (child count) </t>
    </r>
  </si>
  <si>
    <t>FY2004*</t>
  </si>
  <si>
    <t>*SDCL 13-37-35,.2 passed requiring tri-annual adjustment</t>
  </si>
  <si>
    <t>2013 Payable in 2014</t>
  </si>
  <si>
    <t>Fy2014</t>
  </si>
  <si>
    <t>School Year 2012-2013 (5.75%)</t>
  </si>
  <si>
    <t>Taxes Payable in 2014 = $1.352</t>
  </si>
  <si>
    <t>Per Student Allocation #1</t>
  </si>
  <si>
    <t>Per Student Allocation #2</t>
  </si>
  <si>
    <t>2014 Payable in 2015</t>
  </si>
  <si>
    <t>Fy2015</t>
  </si>
  <si>
    <t>FY2015</t>
  </si>
  <si>
    <t>FY2014</t>
  </si>
  <si>
    <t xml:space="preserve">Teacher Salary </t>
  </si>
  <si>
    <t xml:space="preserve"> New ECF Application Process:</t>
  </si>
  <si>
    <t>Appropriation</t>
  </si>
  <si>
    <t>Requested</t>
  </si>
  <si>
    <t>Expended</t>
  </si>
  <si>
    <t>2013-2014</t>
  </si>
  <si>
    <t>Fall Count Date</t>
  </si>
  <si>
    <t>Sept. 26th</t>
  </si>
  <si>
    <t>Sept. 27th</t>
  </si>
  <si>
    <t>Sept. 28th</t>
  </si>
  <si>
    <t>Sept. 25th</t>
  </si>
  <si>
    <t>Sept. 24th</t>
  </si>
  <si>
    <t>Sept. 30th</t>
  </si>
  <si>
    <t>Taxes Payable in 2015 = $1.278</t>
  </si>
  <si>
    <t>Level 5 = multiple disability (must include 2 or more disabilities in levels 2, 3 or 4, not including deaf-blind)</t>
  </si>
  <si>
    <t>State Aid Fall Student Counts</t>
  </si>
  <si>
    <r>
      <t>FY2013</t>
    </r>
    <r>
      <rPr>
        <sz val="9"/>
        <color theme="0"/>
        <rFont val="Gill Sans MT"/>
        <family val="2"/>
      </rPr>
      <t xml:space="preserve"> (adjusted)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</si>
</sst>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  <numFmt numFmtId="166" formatCode="#,##0.000_);\(#,##0.000\)"/>
    <numFmt numFmtId="167" formatCode="&quot;$&quot;#,##0.000_);\(&quot;$&quot;#,##0.000\)"/>
  </numFmts>
  <fonts count="12" x14ac:knownFonts="1">
    <font>
      <sz val="10"/>
      <name val="Comic Sans MS"/>
    </font>
    <font>
      <sz val="8"/>
      <name val="Comic Sans MS"/>
      <family val="4"/>
    </font>
    <font>
      <sz val="9"/>
      <color rgb="FF002060"/>
      <name val="Gill Sans MT"/>
      <family val="2"/>
    </font>
    <font>
      <u/>
      <sz val="9"/>
      <color rgb="FF002060"/>
      <name val="Gill Sans MT"/>
      <family val="2"/>
    </font>
    <font>
      <b/>
      <sz val="9"/>
      <color rgb="FF002060"/>
      <name val="Gill Sans MT"/>
      <family val="2"/>
    </font>
    <font>
      <sz val="9"/>
      <color indexed="56"/>
      <name val="Gill Sans MT"/>
      <family val="2"/>
    </font>
    <font>
      <b/>
      <sz val="9"/>
      <color indexed="56"/>
      <name val="Gill Sans MT"/>
      <family val="2"/>
    </font>
    <font>
      <sz val="8"/>
      <color rgb="FF002060"/>
      <name val="Gill Sans MT"/>
      <family val="2"/>
    </font>
    <font>
      <u/>
      <sz val="9"/>
      <color theme="0"/>
      <name val="Gill Sans MT"/>
      <family val="2"/>
    </font>
    <font>
      <sz val="9"/>
      <color theme="0"/>
      <name val="Gill Sans MT"/>
      <family val="2"/>
    </font>
    <font>
      <b/>
      <sz val="9"/>
      <color theme="0"/>
      <name val="Gill Sans MT"/>
      <family val="2"/>
    </font>
    <font>
      <sz val="14"/>
      <color rgb="FF002060"/>
      <name val="Estrangelo Edessa"/>
      <family val="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39" fontId="2" fillId="0" borderId="1" xfId="0" applyNumberFormat="1" applyFont="1" applyBorder="1"/>
    <xf numFmtId="39" fontId="2" fillId="0" borderId="1" xfId="0" applyNumberFormat="1" applyFont="1" applyFill="1" applyBorder="1"/>
    <xf numFmtId="166" fontId="2" fillId="0" borderId="1" xfId="0" applyNumberFormat="1" applyFont="1" applyFill="1" applyBorder="1"/>
    <xf numFmtId="166" fontId="2" fillId="0" borderId="1" xfId="0" applyNumberFormat="1" applyFont="1" applyFill="1" applyBorder="1" applyAlignment="1">
      <alignment horizontal="right"/>
    </xf>
    <xf numFmtId="7" fontId="2" fillId="0" borderId="0" xfId="0" applyNumberFormat="1" applyFont="1"/>
    <xf numFmtId="0" fontId="2" fillId="0" borderId="0" xfId="0" applyFont="1" applyFill="1"/>
    <xf numFmtId="7" fontId="2" fillId="0" borderId="1" xfId="0" applyNumberFormat="1" applyFont="1" applyBorder="1" applyAlignment="1">
      <alignment horizontal="center"/>
    </xf>
    <xf numFmtId="7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4" fillId="0" borderId="5" xfId="0" applyFont="1" applyFill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5" fontId="2" fillId="0" borderId="1" xfId="0" applyNumberFormat="1" applyFont="1" applyBorder="1"/>
    <xf numFmtId="165" fontId="2" fillId="0" borderId="1" xfId="0" applyNumberFormat="1" applyFont="1" applyBorder="1"/>
    <xf numFmtId="165" fontId="2" fillId="2" borderId="1" xfId="0" applyNumberFormat="1" applyFont="1" applyFill="1" applyBorder="1"/>
    <xf numFmtId="165" fontId="2" fillId="0" borderId="1" xfId="0" applyNumberFormat="1" applyFont="1" applyFill="1" applyBorder="1"/>
    <xf numFmtId="5" fontId="2" fillId="0" borderId="1" xfId="0" applyNumberFormat="1" applyFont="1" applyFill="1" applyBorder="1"/>
    <xf numFmtId="5" fontId="2" fillId="2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7" fillId="0" borderId="1" xfId="0" applyFont="1" applyBorder="1"/>
    <xf numFmtId="6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/>
    <xf numFmtId="6" fontId="7" fillId="0" borderId="1" xfId="0" applyNumberFormat="1" applyFont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1" xfId="0" applyFont="1" applyFill="1" applyBorder="1"/>
    <xf numFmtId="7" fontId="2" fillId="0" borderId="0" xfId="0" applyNumberFormat="1" applyFont="1" applyBorder="1"/>
    <xf numFmtId="7" fontId="3" fillId="0" borderId="0" xfId="0" applyNumberFormat="1" applyFont="1" applyBorder="1" applyAlignment="1"/>
    <xf numFmtId="6" fontId="2" fillId="0" borderId="0" xfId="0" applyNumberFormat="1" applyFont="1" applyBorder="1" applyAlignment="1"/>
    <xf numFmtId="0" fontId="7" fillId="0" borderId="3" xfId="0" applyFont="1" applyBorder="1"/>
    <xf numFmtId="0" fontId="7" fillId="0" borderId="4" xfId="0" applyFont="1" applyBorder="1"/>
    <xf numFmtId="7" fontId="7" fillId="0" borderId="4" xfId="0" applyNumberFormat="1" applyFont="1" applyBorder="1"/>
    <xf numFmtId="6" fontId="7" fillId="0" borderId="1" xfId="0" applyNumberFormat="1" applyFont="1" applyFill="1" applyBorder="1" applyAlignment="1">
      <alignment horizontal="right"/>
    </xf>
    <xf numFmtId="6" fontId="7" fillId="0" borderId="1" xfId="0" applyNumberFormat="1" applyFont="1" applyFill="1" applyBorder="1" applyAlignment="1"/>
    <xf numFmtId="165" fontId="2" fillId="0" borderId="0" xfId="0" applyNumberFormat="1" applyFont="1" applyBorder="1" applyAlignment="1"/>
    <xf numFmtId="6" fontId="2" fillId="0" borderId="0" xfId="0" applyNumberFormat="1" applyFont="1" applyFill="1" applyBorder="1" applyAlignment="1"/>
    <xf numFmtId="0" fontId="3" fillId="3" borderId="1" xfId="0" applyFont="1" applyFill="1" applyBorder="1" applyAlignment="1">
      <alignment horizontal="center" wrapText="1"/>
    </xf>
    <xf numFmtId="7" fontId="3" fillId="3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0" fontId="4" fillId="0" borderId="1" xfId="0" applyFont="1" applyFill="1" applyBorder="1" applyAlignment="1">
      <alignment horizontal="left" wrapText="1"/>
    </xf>
    <xf numFmtId="7" fontId="7" fillId="0" borderId="5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7" fontId="8" fillId="5" borderId="1" xfId="0" applyNumberFormat="1" applyFont="1" applyFill="1" applyBorder="1" applyAlignment="1">
      <alignment horizontal="center" wrapText="1"/>
    </xf>
    <xf numFmtId="0" fontId="9" fillId="6" borderId="2" xfId="0" applyFont="1" applyFill="1" applyBorder="1"/>
    <xf numFmtId="0" fontId="8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>
      <selection activeCell="M32" sqref="M32"/>
    </sheetView>
  </sheetViews>
  <sheetFormatPr defaultRowHeight="15.75" x14ac:dyDescent="0.35"/>
  <cols>
    <col min="1" max="1" width="21.125" style="1" customWidth="1"/>
    <col min="2" max="2" width="10.25" style="1" customWidth="1"/>
    <col min="3" max="3" width="10.125" style="1" customWidth="1"/>
    <col min="4" max="4" width="9.5" style="1" customWidth="1"/>
    <col min="5" max="5" width="9.625" style="1" customWidth="1"/>
    <col min="6" max="6" width="9.875" style="1" customWidth="1"/>
    <col min="7" max="7" width="10.125" style="1" customWidth="1"/>
    <col min="8" max="8" width="10.875" style="1" customWidth="1"/>
    <col min="9" max="9" width="10.5" style="1" customWidth="1"/>
    <col min="10" max="11" width="10.625" style="8" customWidth="1"/>
    <col min="12" max="12" width="9.625" style="8" customWidth="1"/>
    <col min="13" max="13" width="10" style="8" customWidth="1"/>
    <col min="14" max="14" width="9.5" style="8" customWidth="1"/>
    <col min="15" max="15" width="9.875" style="8" customWidth="1"/>
    <col min="16" max="17" width="9.5" style="8" customWidth="1"/>
    <col min="18" max="20" width="10.625" style="8" bestFit="1" customWidth="1"/>
    <col min="21" max="16384" width="9" style="1"/>
  </cols>
  <sheetData>
    <row r="1" spans="1:20" ht="19.5" x14ac:dyDescent="0.3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31.5" x14ac:dyDescent="0.35">
      <c r="A2" s="61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3" t="s">
        <v>12</v>
      </c>
      <c r="G2" s="63" t="s">
        <v>18</v>
      </c>
      <c r="H2" s="63" t="s">
        <v>21</v>
      </c>
      <c r="I2" s="63" t="s">
        <v>34</v>
      </c>
      <c r="J2" s="63" t="s">
        <v>38</v>
      </c>
      <c r="K2" s="63" t="s">
        <v>42</v>
      </c>
      <c r="L2" s="63" t="s">
        <v>57</v>
      </c>
      <c r="M2" s="63" t="s">
        <v>59</v>
      </c>
      <c r="N2" s="63" t="s">
        <v>66</v>
      </c>
      <c r="O2" s="63" t="s">
        <v>75</v>
      </c>
      <c r="P2" s="63" t="s">
        <v>79</v>
      </c>
      <c r="Q2" s="63" t="s">
        <v>87</v>
      </c>
      <c r="R2" s="63" t="s">
        <v>92</v>
      </c>
      <c r="S2" s="63" t="s">
        <v>105</v>
      </c>
      <c r="T2" s="63" t="s">
        <v>111</v>
      </c>
    </row>
    <row r="3" spans="1:20" x14ac:dyDescent="0.35">
      <c r="A3" s="2" t="s">
        <v>26</v>
      </c>
      <c r="B3" s="3">
        <v>5.75</v>
      </c>
      <c r="C3" s="3">
        <v>5.66</v>
      </c>
      <c r="D3" s="3">
        <v>4.7300000000000004</v>
      </c>
      <c r="E3" s="3">
        <v>4.7</v>
      </c>
      <c r="F3" s="3">
        <v>3.33</v>
      </c>
      <c r="G3" s="3">
        <v>4.04</v>
      </c>
      <c r="H3" s="3">
        <v>3.74</v>
      </c>
      <c r="I3" s="3">
        <v>3.49</v>
      </c>
      <c r="J3" s="4">
        <v>3.32</v>
      </c>
      <c r="K3" s="4">
        <v>3.19</v>
      </c>
      <c r="L3" s="4">
        <v>3.03</v>
      </c>
      <c r="M3" s="4">
        <v>2.71</v>
      </c>
      <c r="N3" s="4">
        <v>2.61</v>
      </c>
      <c r="O3" s="5">
        <v>2.573</v>
      </c>
      <c r="P3" s="5">
        <v>2.5539999999999998</v>
      </c>
      <c r="Q3" s="5">
        <v>2.3879999999999999</v>
      </c>
      <c r="R3" s="5">
        <v>2.3220000000000001</v>
      </c>
      <c r="S3" s="5">
        <v>2.09</v>
      </c>
      <c r="T3" s="5">
        <v>1.782</v>
      </c>
    </row>
    <row r="4" spans="1:20" x14ac:dyDescent="0.35">
      <c r="A4" s="2" t="s">
        <v>27</v>
      </c>
      <c r="B4" s="3"/>
      <c r="C4" s="3"/>
      <c r="D4" s="3"/>
      <c r="E4" s="3">
        <v>5.7</v>
      </c>
      <c r="F4" s="3">
        <v>4.33</v>
      </c>
      <c r="G4" s="3">
        <v>5.04</v>
      </c>
      <c r="H4" s="3">
        <v>4.74</v>
      </c>
      <c r="I4" s="3">
        <v>4.49</v>
      </c>
      <c r="J4" s="4">
        <v>4.32</v>
      </c>
      <c r="K4" s="4">
        <v>4.1900000000000004</v>
      </c>
      <c r="L4" s="4">
        <v>4.03</v>
      </c>
      <c r="M4" s="4">
        <v>3.71</v>
      </c>
      <c r="N4" s="4">
        <v>3.61</v>
      </c>
      <c r="O4" s="5">
        <v>3.573</v>
      </c>
      <c r="P4" s="6" t="s">
        <v>86</v>
      </c>
      <c r="Q4" s="6" t="s">
        <v>86</v>
      </c>
      <c r="R4" s="6" t="s">
        <v>86</v>
      </c>
      <c r="S4" s="6" t="s">
        <v>86</v>
      </c>
      <c r="T4" s="6" t="s">
        <v>86</v>
      </c>
    </row>
    <row r="5" spans="1:20" x14ac:dyDescent="0.35">
      <c r="A5" s="2" t="s">
        <v>28</v>
      </c>
      <c r="B5" s="3">
        <v>9.1999999999999993</v>
      </c>
      <c r="C5" s="3">
        <v>9.06</v>
      </c>
      <c r="D5" s="3">
        <v>7.61</v>
      </c>
      <c r="E5" s="3">
        <v>7.56</v>
      </c>
      <c r="F5" s="3">
        <v>5.36</v>
      </c>
      <c r="G5" s="3">
        <v>6.5</v>
      </c>
      <c r="H5" s="3">
        <v>6.02</v>
      </c>
      <c r="I5" s="3">
        <v>5.62</v>
      </c>
      <c r="J5" s="4">
        <v>5.34</v>
      </c>
      <c r="K5" s="4">
        <v>5.13</v>
      </c>
      <c r="L5" s="4">
        <v>4.76</v>
      </c>
      <c r="M5" s="4">
        <v>4.26</v>
      </c>
      <c r="N5" s="4">
        <v>4.0999999999999996</v>
      </c>
      <c r="O5" s="5">
        <v>4.0419999999999998</v>
      </c>
      <c r="P5" s="5">
        <v>3.9649999999999999</v>
      </c>
      <c r="Q5" s="5">
        <v>3.9649999999999999</v>
      </c>
      <c r="R5" s="5">
        <v>4.0289999999999999</v>
      </c>
      <c r="S5" s="5">
        <v>4.2960000000000003</v>
      </c>
      <c r="T5" s="5">
        <v>4.2519999999999998</v>
      </c>
    </row>
    <row r="6" spans="1:20" x14ac:dyDescent="0.35">
      <c r="A6" s="2" t="s">
        <v>29</v>
      </c>
      <c r="B6" s="3">
        <v>16.75</v>
      </c>
      <c r="C6" s="3">
        <v>16.489999999999998</v>
      </c>
      <c r="D6" s="3">
        <v>16.25</v>
      </c>
      <c r="E6" s="3">
        <v>16.149999999999999</v>
      </c>
      <c r="F6" s="3">
        <v>13.93</v>
      </c>
      <c r="G6" s="3">
        <v>13.93</v>
      </c>
      <c r="H6" s="3">
        <v>12.9</v>
      </c>
      <c r="I6" s="3">
        <v>12.04</v>
      </c>
      <c r="J6" s="4">
        <v>11.45</v>
      </c>
      <c r="K6" s="4">
        <v>11</v>
      </c>
      <c r="L6" s="4">
        <v>10.19</v>
      </c>
      <c r="M6" s="4">
        <v>9.11</v>
      </c>
      <c r="N6" s="4">
        <v>8.7799999999999994</v>
      </c>
      <c r="O6" s="5">
        <v>8.6560000000000006</v>
      </c>
      <c r="P6" s="5">
        <v>8.4909999999999997</v>
      </c>
      <c r="Q6" s="5">
        <v>8.4909999999999997</v>
      </c>
      <c r="R6" s="5">
        <v>8.6280000000000001</v>
      </c>
      <c r="S6" s="5">
        <v>9.1999999999999993</v>
      </c>
      <c r="T6" s="5">
        <v>9.1059999999999999</v>
      </c>
    </row>
    <row r="7" spans="1:20" ht="7.5" customHeight="1" x14ac:dyDescent="0.35">
      <c r="B7" s="7"/>
      <c r="C7" s="7"/>
      <c r="D7" s="7"/>
      <c r="E7" s="7"/>
      <c r="F7" s="7"/>
    </row>
    <row r="8" spans="1:20" ht="19.5" x14ac:dyDescent="0.35">
      <c r="A8" s="64" t="s">
        <v>10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5" customHeight="1" x14ac:dyDescent="0.35">
      <c r="A9" s="61"/>
      <c r="B9" s="62" t="s">
        <v>6</v>
      </c>
      <c r="C9" s="62" t="s">
        <v>7</v>
      </c>
      <c r="D9" s="62" t="s">
        <v>8</v>
      </c>
      <c r="E9" s="62" t="s">
        <v>9</v>
      </c>
      <c r="F9" s="62" t="s">
        <v>13</v>
      </c>
      <c r="G9" s="62" t="s">
        <v>19</v>
      </c>
      <c r="H9" s="62" t="s">
        <v>22</v>
      </c>
      <c r="I9" s="62" t="s">
        <v>35</v>
      </c>
      <c r="J9" s="62" t="s">
        <v>39</v>
      </c>
      <c r="K9" s="62" t="s">
        <v>43</v>
      </c>
      <c r="L9" s="62" t="s">
        <v>50</v>
      </c>
      <c r="M9" s="62" t="s">
        <v>60</v>
      </c>
      <c r="N9" s="62" t="s">
        <v>67</v>
      </c>
      <c r="O9" s="62" t="s">
        <v>76</v>
      </c>
      <c r="P9" s="62" t="s">
        <v>80</v>
      </c>
      <c r="Q9" s="62" t="s">
        <v>88</v>
      </c>
      <c r="R9" s="62" t="s">
        <v>94</v>
      </c>
      <c r="S9" s="62" t="s">
        <v>106</v>
      </c>
      <c r="T9" s="62" t="s">
        <v>112</v>
      </c>
    </row>
    <row r="10" spans="1:20" x14ac:dyDescent="0.35">
      <c r="A10" s="2" t="s">
        <v>11</v>
      </c>
      <c r="B10" s="9">
        <v>3350</v>
      </c>
      <c r="C10" s="9">
        <v>3440.45</v>
      </c>
      <c r="D10" s="9">
        <v>3540.91</v>
      </c>
      <c r="E10" s="9">
        <v>3604.65</v>
      </c>
      <c r="F10" s="9">
        <f>(E10*0.017)+E10</f>
        <v>3665.9290500000002</v>
      </c>
      <c r="G10" s="10">
        <f>F10*1.03</f>
        <v>3775.9069215000004</v>
      </c>
      <c r="H10" s="10">
        <v>3889.19</v>
      </c>
      <c r="I10" s="10">
        <v>3967.88</v>
      </c>
      <c r="J10" s="10">
        <v>4086.56</v>
      </c>
      <c r="K10" s="10">
        <v>4237.72</v>
      </c>
      <c r="L10" s="10">
        <f>K10*1.03</f>
        <v>4364.8516</v>
      </c>
      <c r="M10" s="10">
        <v>4528.8</v>
      </c>
      <c r="N10" s="10">
        <v>4642.0200000000004</v>
      </c>
      <c r="O10" s="10">
        <v>4804.6000000000004</v>
      </c>
      <c r="P10" s="10">
        <v>4804.6000000000004</v>
      </c>
      <c r="Q10" s="10">
        <v>4389.95</v>
      </c>
      <c r="R10" s="10">
        <v>4490.92</v>
      </c>
      <c r="S10" s="10">
        <f>R10*1.03</f>
        <v>4625.6476000000002</v>
      </c>
      <c r="T10" s="10">
        <v>4781.1400000000003</v>
      </c>
    </row>
    <row r="11" spans="1:20" x14ac:dyDescent="0.35">
      <c r="A11" s="2" t="s">
        <v>45</v>
      </c>
      <c r="B11" s="2"/>
      <c r="C11" s="11">
        <v>2.7E-2</v>
      </c>
      <c r="D11" s="11">
        <v>2.92E-2</v>
      </c>
      <c r="E11" s="11">
        <v>1.7999999999999999E-2</v>
      </c>
      <c r="F11" s="11">
        <v>1.7000000000000001E-2</v>
      </c>
      <c r="G11" s="11">
        <v>0.03</v>
      </c>
      <c r="H11" s="12">
        <v>0.03</v>
      </c>
      <c r="I11" s="11">
        <v>2.0199999999999999E-2</v>
      </c>
      <c r="J11" s="12">
        <v>0.03</v>
      </c>
      <c r="K11" s="12">
        <v>3.6999999999999998E-2</v>
      </c>
      <c r="L11" s="12">
        <v>0.03</v>
      </c>
      <c r="M11" s="12">
        <v>3.7600000000000001E-2</v>
      </c>
      <c r="N11" s="12">
        <v>2.5000000000000001E-2</v>
      </c>
      <c r="O11" s="12">
        <v>0.03</v>
      </c>
      <c r="P11" s="12">
        <v>0</v>
      </c>
      <c r="Q11" s="12">
        <v>-8.5999999999999993E-2</v>
      </c>
      <c r="R11" s="12">
        <v>2.3E-2</v>
      </c>
      <c r="S11" s="12">
        <v>0.03</v>
      </c>
      <c r="T11" s="12">
        <v>3.3599999999999998E-2</v>
      </c>
    </row>
    <row r="12" spans="1:20" x14ac:dyDescent="0.35">
      <c r="A12" s="2" t="s">
        <v>47</v>
      </c>
      <c r="B12" s="2"/>
      <c r="C12" s="11">
        <v>2.7E-2</v>
      </c>
      <c r="D12" s="11">
        <v>2.92E-2</v>
      </c>
      <c r="E12" s="11">
        <v>1.7999999999999999E-2</v>
      </c>
      <c r="F12" s="11">
        <v>1.7000000000000001E-2</v>
      </c>
      <c r="G12" s="11">
        <v>0.03</v>
      </c>
      <c r="H12" s="12">
        <v>0.03</v>
      </c>
      <c r="I12" s="11">
        <v>1.4999999999999999E-2</v>
      </c>
      <c r="J12" s="12">
        <v>2.1999999999999999E-2</v>
      </c>
      <c r="K12" s="12">
        <v>0.02</v>
      </c>
      <c r="L12" s="12">
        <v>0.03</v>
      </c>
      <c r="M12" s="12">
        <v>0.03</v>
      </c>
      <c r="N12" s="12">
        <v>2.5000000000000001E-2</v>
      </c>
      <c r="O12" s="12">
        <v>0.03</v>
      </c>
      <c r="P12" s="12">
        <v>1.2E-2</v>
      </c>
      <c r="Q12" s="12">
        <v>1.2E-2</v>
      </c>
      <c r="R12" s="12">
        <v>2.3E-2</v>
      </c>
      <c r="S12" s="12">
        <v>0.03</v>
      </c>
      <c r="T12" s="57">
        <v>1.6E-2</v>
      </c>
    </row>
    <row r="13" spans="1:20" x14ac:dyDescent="0.35">
      <c r="A13" s="2" t="s">
        <v>115</v>
      </c>
      <c r="B13" s="2"/>
      <c r="C13" s="11"/>
      <c r="D13" s="11"/>
      <c r="E13" s="11"/>
      <c r="F13" s="11"/>
      <c r="G13" s="11"/>
      <c r="H13" s="12"/>
      <c r="I13" s="11"/>
      <c r="J13" s="12"/>
      <c r="K13" s="12"/>
      <c r="L13" s="12"/>
      <c r="M13" s="12"/>
      <c r="N13" s="13">
        <v>22.64</v>
      </c>
      <c r="O13" s="13"/>
      <c r="P13" s="13"/>
      <c r="Q13" s="13"/>
      <c r="R13" s="13"/>
      <c r="S13" s="13"/>
      <c r="T13" s="13" t="s">
        <v>46</v>
      </c>
    </row>
    <row r="14" spans="1:20" x14ac:dyDescent="0.35">
      <c r="A14" s="2" t="s">
        <v>85</v>
      </c>
      <c r="B14" s="2"/>
      <c r="C14" s="11"/>
      <c r="D14" s="11"/>
      <c r="E14" s="11"/>
      <c r="F14" s="11"/>
      <c r="G14" s="14">
        <v>26.39</v>
      </c>
      <c r="H14" s="2"/>
      <c r="I14" s="2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35">
      <c r="A15" s="2" t="s">
        <v>109</v>
      </c>
      <c r="B15" s="2"/>
      <c r="C15" s="11"/>
      <c r="D15" s="11"/>
      <c r="E15" s="11"/>
      <c r="F15" s="11"/>
      <c r="G15" s="14"/>
      <c r="H15" s="2"/>
      <c r="I15" s="14">
        <v>58.55</v>
      </c>
      <c r="J15" s="14">
        <v>58.88</v>
      </c>
      <c r="K15" s="16"/>
      <c r="L15" s="16"/>
      <c r="M15" s="16"/>
      <c r="N15" s="16"/>
      <c r="O15" s="16"/>
      <c r="P15" s="16"/>
      <c r="Q15" s="13">
        <v>97.64</v>
      </c>
      <c r="R15" s="13">
        <v>30.96</v>
      </c>
      <c r="S15" s="13"/>
      <c r="T15" s="13"/>
    </row>
    <row r="16" spans="1:20" x14ac:dyDescent="0.35">
      <c r="A16" s="2" t="s">
        <v>110</v>
      </c>
      <c r="B16" s="2"/>
      <c r="C16" s="11"/>
      <c r="D16" s="11"/>
      <c r="E16" s="11"/>
      <c r="F16" s="11"/>
      <c r="G16" s="14" t="s">
        <v>46</v>
      </c>
      <c r="H16" s="2"/>
      <c r="I16" s="14"/>
      <c r="J16" s="14">
        <v>14.86</v>
      </c>
      <c r="K16" s="16"/>
      <c r="L16" s="16"/>
      <c r="M16" s="16"/>
      <c r="N16" s="16"/>
      <c r="O16" s="16"/>
      <c r="P16" s="16"/>
      <c r="Q16" s="13">
        <v>69.42</v>
      </c>
      <c r="R16" s="13">
        <v>45.84</v>
      </c>
      <c r="S16" s="16"/>
      <c r="T16" s="16"/>
    </row>
    <row r="17" spans="1:20" x14ac:dyDescent="0.35">
      <c r="A17" s="2" t="s">
        <v>83</v>
      </c>
      <c r="B17" s="2"/>
      <c r="C17" s="11"/>
      <c r="D17" s="11"/>
      <c r="E17" s="11"/>
      <c r="F17" s="11"/>
      <c r="G17" s="14"/>
      <c r="H17" s="2"/>
      <c r="I17" s="14"/>
      <c r="J17" s="14"/>
      <c r="K17" s="16"/>
      <c r="L17" s="16"/>
      <c r="M17" s="16" t="s">
        <v>64</v>
      </c>
      <c r="N17" s="16" t="s">
        <v>64</v>
      </c>
      <c r="O17" s="16"/>
      <c r="P17" s="16"/>
      <c r="Q17" s="16"/>
      <c r="R17" s="16"/>
      <c r="S17" s="16"/>
      <c r="T17" s="16"/>
    </row>
    <row r="18" spans="1:20" x14ac:dyDescent="0.35">
      <c r="A18" s="2" t="s">
        <v>82</v>
      </c>
      <c r="B18" s="2"/>
      <c r="C18" s="11"/>
      <c r="D18" s="11"/>
      <c r="E18" s="11"/>
      <c r="F18" s="11"/>
      <c r="G18" s="14"/>
      <c r="H18" s="2"/>
      <c r="I18" s="14"/>
      <c r="J18" s="14"/>
      <c r="K18" s="16"/>
      <c r="L18" s="16" t="s">
        <v>58</v>
      </c>
      <c r="M18" s="16"/>
      <c r="N18" s="16"/>
      <c r="O18" s="16"/>
      <c r="P18" s="16"/>
      <c r="Q18" s="16"/>
      <c r="R18" s="16"/>
      <c r="S18" s="16"/>
      <c r="T18" s="16"/>
    </row>
    <row r="19" spans="1:20" x14ac:dyDescent="0.35">
      <c r="A19" s="2" t="s">
        <v>121</v>
      </c>
      <c r="B19" s="2"/>
      <c r="C19" s="11"/>
      <c r="D19" s="11"/>
      <c r="E19" s="11"/>
      <c r="F19" s="11"/>
      <c r="G19" s="14"/>
      <c r="H19" s="2"/>
      <c r="I19" s="14"/>
      <c r="J19" s="14"/>
      <c r="K19" s="16"/>
      <c r="L19" s="16"/>
      <c r="M19" s="10" t="s">
        <v>124</v>
      </c>
      <c r="N19" s="10" t="s">
        <v>122</v>
      </c>
      <c r="O19" s="56" t="s">
        <v>125</v>
      </c>
      <c r="P19" s="56" t="s">
        <v>126</v>
      </c>
      <c r="Q19" s="56" t="s">
        <v>127</v>
      </c>
      <c r="R19" s="56" t="s">
        <v>124</v>
      </c>
      <c r="S19" s="56" t="s">
        <v>123</v>
      </c>
      <c r="T19" s="56" t="s">
        <v>122</v>
      </c>
    </row>
    <row r="20" spans="1:20" x14ac:dyDescent="0.35">
      <c r="A20" s="2" t="s">
        <v>130</v>
      </c>
      <c r="B20" s="2"/>
      <c r="C20" s="11"/>
      <c r="D20" s="11"/>
      <c r="E20" s="11"/>
      <c r="F20" s="11"/>
      <c r="G20" s="14"/>
      <c r="H20" s="2"/>
      <c r="I20" s="14"/>
      <c r="J20" s="14"/>
      <c r="K20" s="16">
        <v>121382.02</v>
      </c>
      <c r="L20" s="16">
        <v>121960.41</v>
      </c>
      <c r="M20" s="58">
        <v>121338.31</v>
      </c>
      <c r="N20" s="58">
        <v>121553.04</v>
      </c>
      <c r="O20" s="58">
        <v>122779.49</v>
      </c>
      <c r="P20" s="58">
        <v>123924.56</v>
      </c>
      <c r="Q20" s="58">
        <v>125151.92</v>
      </c>
      <c r="R20" s="58">
        <v>127168.88</v>
      </c>
      <c r="S20" s="58">
        <v>128746.4</v>
      </c>
      <c r="T20" s="56"/>
    </row>
    <row r="21" spans="1:20" ht="8.25" customHeight="1" x14ac:dyDescent="0.35"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30.75" customHeight="1" x14ac:dyDescent="0.35">
      <c r="B22" s="70" t="s">
        <v>30</v>
      </c>
      <c r="C22" s="71"/>
      <c r="D22" s="19"/>
      <c r="E22" s="59" t="s">
        <v>9</v>
      </c>
      <c r="F22" s="59" t="s">
        <v>13</v>
      </c>
      <c r="G22" s="59" t="s">
        <v>19</v>
      </c>
      <c r="H22" s="59" t="s">
        <v>22</v>
      </c>
      <c r="I22" s="59" t="s">
        <v>103</v>
      </c>
      <c r="J22" s="59" t="s">
        <v>65</v>
      </c>
      <c r="K22" s="59" t="s">
        <v>43</v>
      </c>
      <c r="L22" s="59" t="s">
        <v>50</v>
      </c>
      <c r="M22" s="59" t="s">
        <v>60</v>
      </c>
      <c r="N22" s="59" t="s">
        <v>68</v>
      </c>
      <c r="O22" s="59" t="s">
        <v>76</v>
      </c>
      <c r="P22" s="59" t="s">
        <v>80</v>
      </c>
      <c r="Q22" s="59" t="s">
        <v>88</v>
      </c>
      <c r="R22" s="59" t="s">
        <v>131</v>
      </c>
      <c r="S22" s="59" t="s">
        <v>114</v>
      </c>
      <c r="T22" s="59" t="s">
        <v>113</v>
      </c>
    </row>
    <row r="23" spans="1:20" x14ac:dyDescent="0.35">
      <c r="B23" s="20" t="s">
        <v>97</v>
      </c>
      <c r="C23" s="21"/>
      <c r="D23" s="22"/>
      <c r="E23" s="23">
        <v>3504</v>
      </c>
      <c r="F23" s="24">
        <f>(E23*0.017)+E23</f>
        <v>3563.5680000000002</v>
      </c>
      <c r="G23" s="24">
        <f>F23*1.03</f>
        <v>3670.4750400000003</v>
      </c>
      <c r="H23" s="24">
        <f t="shared" ref="H23:H28" si="0">G23*1.03</f>
        <v>3780.5892912000004</v>
      </c>
      <c r="I23" s="24">
        <f t="shared" ref="I23:I28" si="1">H23*1.015</f>
        <v>3837.298130568</v>
      </c>
      <c r="J23" s="25">
        <v>3533.13</v>
      </c>
      <c r="K23" s="26">
        <f t="shared" ref="K23:K28" si="2">J23*1.02</f>
        <v>3603.7926000000002</v>
      </c>
      <c r="L23" s="26">
        <f t="shared" ref="L23:L28" si="3">K23*1.03</f>
        <v>3711.9063780000001</v>
      </c>
      <c r="M23" s="27">
        <f>3823.27</f>
        <v>3823.27</v>
      </c>
      <c r="N23" s="28">
        <v>4057</v>
      </c>
      <c r="O23" s="27">
        <f t="shared" ref="O23:O28" si="4">N23</f>
        <v>4057</v>
      </c>
      <c r="P23" s="27">
        <v>4057</v>
      </c>
      <c r="Q23" s="27">
        <v>4057</v>
      </c>
      <c r="R23" s="28" t="s">
        <v>95</v>
      </c>
      <c r="S23" s="27">
        <f>4525*1.03</f>
        <v>4660.75</v>
      </c>
      <c r="T23" s="27">
        <f>S23*1.03</f>
        <v>4800.5725000000002</v>
      </c>
    </row>
    <row r="24" spans="1:20" x14ac:dyDescent="0.35">
      <c r="B24" s="20" t="s">
        <v>98</v>
      </c>
      <c r="C24" s="21"/>
      <c r="D24" s="22"/>
      <c r="E24" s="23">
        <v>7914</v>
      </c>
      <c r="F24" s="24">
        <f>(E24*0.017)+E24</f>
        <v>8048.5380000000005</v>
      </c>
      <c r="G24" s="24">
        <f>F24*1.03</f>
        <v>8289.9941400000007</v>
      </c>
      <c r="H24" s="24">
        <f t="shared" si="0"/>
        <v>8538.6939642000016</v>
      </c>
      <c r="I24" s="24">
        <f t="shared" si="1"/>
        <v>8666.774373663</v>
      </c>
      <c r="J24" s="25">
        <v>8277.2099999999991</v>
      </c>
      <c r="K24" s="26">
        <f t="shared" si="2"/>
        <v>8442.7541999999994</v>
      </c>
      <c r="L24" s="26">
        <f t="shared" si="3"/>
        <v>8696.0368259999996</v>
      </c>
      <c r="M24" s="27">
        <v>8956.92</v>
      </c>
      <c r="N24" s="28">
        <v>9471</v>
      </c>
      <c r="O24" s="27">
        <f t="shared" si="4"/>
        <v>9471</v>
      </c>
      <c r="P24" s="27">
        <v>9471</v>
      </c>
      <c r="Q24" s="27">
        <v>9471</v>
      </c>
      <c r="R24" s="28">
        <v>11124</v>
      </c>
      <c r="S24" s="27">
        <f>R24*1.03</f>
        <v>11457.720000000001</v>
      </c>
      <c r="T24" s="27">
        <f t="shared" ref="T24:T28" si="5">S24*1.03</f>
        <v>11801.451600000002</v>
      </c>
    </row>
    <row r="25" spans="1:20" x14ac:dyDescent="0.35">
      <c r="B25" s="20" t="s">
        <v>99</v>
      </c>
      <c r="C25" s="21"/>
      <c r="D25" s="22"/>
      <c r="E25" s="23">
        <v>10116</v>
      </c>
      <c r="F25" s="24">
        <f>(E25*0.017)+E25</f>
        <v>10287.972</v>
      </c>
      <c r="G25" s="24">
        <f>F25*1.03</f>
        <v>10596.61116</v>
      </c>
      <c r="H25" s="24">
        <f t="shared" si="0"/>
        <v>10914.509494800001</v>
      </c>
      <c r="I25" s="24">
        <f t="shared" si="1"/>
        <v>11078.227137222</v>
      </c>
      <c r="J25" s="25">
        <v>12580.73</v>
      </c>
      <c r="K25" s="26">
        <f t="shared" si="2"/>
        <v>12832.3446</v>
      </c>
      <c r="L25" s="26">
        <f t="shared" si="3"/>
        <v>13217.314938000001</v>
      </c>
      <c r="M25" s="27">
        <v>13613.83</v>
      </c>
      <c r="N25" s="28">
        <v>15220</v>
      </c>
      <c r="O25" s="27">
        <f t="shared" si="4"/>
        <v>15220</v>
      </c>
      <c r="P25" s="27">
        <v>15220</v>
      </c>
      <c r="Q25" s="27">
        <v>15220</v>
      </c>
      <c r="R25" s="28">
        <v>14788</v>
      </c>
      <c r="S25" s="27">
        <f t="shared" ref="S25:S28" si="6">R25*1.03</f>
        <v>15231.640000000001</v>
      </c>
      <c r="T25" s="27">
        <f t="shared" si="5"/>
        <v>15688.589200000002</v>
      </c>
    </row>
    <row r="26" spans="1:20" x14ac:dyDescent="0.35">
      <c r="B26" s="20" t="s">
        <v>100</v>
      </c>
      <c r="C26" s="21"/>
      <c r="D26" s="22"/>
      <c r="E26" s="23">
        <v>14705</v>
      </c>
      <c r="F26" s="24">
        <f>(E26*0.017)+E26</f>
        <v>14954.985000000001</v>
      </c>
      <c r="G26" s="24">
        <f>F26*1.03</f>
        <v>15403.634550000001</v>
      </c>
      <c r="H26" s="24">
        <f t="shared" si="0"/>
        <v>15865.743586500001</v>
      </c>
      <c r="I26" s="24">
        <f t="shared" si="1"/>
        <v>16103.7297402975</v>
      </c>
      <c r="J26" s="25">
        <v>12001.8</v>
      </c>
      <c r="K26" s="26">
        <f t="shared" si="2"/>
        <v>12241.835999999999</v>
      </c>
      <c r="L26" s="26">
        <f t="shared" si="3"/>
        <v>12609.09108</v>
      </c>
      <c r="M26" s="27">
        <v>12987.36</v>
      </c>
      <c r="N26" s="28">
        <v>13164</v>
      </c>
      <c r="O26" s="27">
        <f t="shared" si="4"/>
        <v>13164</v>
      </c>
      <c r="P26" s="27">
        <v>13164</v>
      </c>
      <c r="Q26" s="27">
        <v>13164</v>
      </c>
      <c r="R26" s="28">
        <v>13204</v>
      </c>
      <c r="S26" s="27">
        <f t="shared" si="6"/>
        <v>13600.12</v>
      </c>
      <c r="T26" s="27">
        <f t="shared" si="5"/>
        <v>14008.123600000001</v>
      </c>
    </row>
    <row r="27" spans="1:20" x14ac:dyDescent="0.35">
      <c r="B27" s="20" t="s">
        <v>101</v>
      </c>
      <c r="C27" s="21"/>
      <c r="D27" s="22"/>
      <c r="E27" s="23">
        <v>15808</v>
      </c>
      <c r="F27" s="24">
        <f>(E27*0.017)+E27</f>
        <v>16076.736000000001</v>
      </c>
      <c r="G27" s="24">
        <f>F27*1.03</f>
        <v>16559.038080000002</v>
      </c>
      <c r="H27" s="24">
        <f t="shared" si="0"/>
        <v>17055.809222400003</v>
      </c>
      <c r="I27" s="24">
        <f t="shared" si="1"/>
        <v>17311.646360736002</v>
      </c>
      <c r="J27" s="25">
        <v>15882.21</v>
      </c>
      <c r="K27" s="26">
        <f t="shared" si="2"/>
        <v>16199.8542</v>
      </c>
      <c r="L27" s="26">
        <f t="shared" si="3"/>
        <v>16685.849826000001</v>
      </c>
      <c r="M27" s="27">
        <v>17186.43</v>
      </c>
      <c r="N27" s="28">
        <v>16539</v>
      </c>
      <c r="O27" s="27">
        <f t="shared" si="4"/>
        <v>16539</v>
      </c>
      <c r="P27" s="27">
        <v>16539</v>
      </c>
      <c r="Q27" s="27">
        <v>16539</v>
      </c>
      <c r="R27" s="28">
        <v>19993</v>
      </c>
      <c r="S27" s="27">
        <f t="shared" si="6"/>
        <v>20592.79</v>
      </c>
      <c r="T27" s="27">
        <f t="shared" si="5"/>
        <v>21210.573700000001</v>
      </c>
    </row>
    <row r="28" spans="1:20" x14ac:dyDescent="0.35">
      <c r="B28" s="20" t="s">
        <v>102</v>
      </c>
      <c r="C28" s="21"/>
      <c r="D28" s="22"/>
      <c r="E28" s="23"/>
      <c r="F28" s="24"/>
      <c r="G28" s="24">
        <v>1608</v>
      </c>
      <c r="H28" s="24">
        <f t="shared" si="0"/>
        <v>1656.24</v>
      </c>
      <c r="I28" s="24">
        <f t="shared" si="1"/>
        <v>1681.0835999999999</v>
      </c>
      <c r="J28" s="25">
        <v>8122.23</v>
      </c>
      <c r="K28" s="26">
        <f t="shared" si="2"/>
        <v>8284.6746000000003</v>
      </c>
      <c r="L28" s="26">
        <f t="shared" si="3"/>
        <v>8533.2148379999999</v>
      </c>
      <c r="M28" s="27">
        <v>8789.2099999999991</v>
      </c>
      <c r="N28" s="28">
        <v>8438</v>
      </c>
      <c r="O28" s="27">
        <f t="shared" si="4"/>
        <v>8438</v>
      </c>
      <c r="P28" s="27">
        <v>8438</v>
      </c>
      <c r="Q28" s="27">
        <v>8438</v>
      </c>
      <c r="R28" s="28">
        <v>7205</v>
      </c>
      <c r="S28" s="27">
        <f t="shared" si="6"/>
        <v>7421.1500000000005</v>
      </c>
      <c r="T28" s="27">
        <f t="shared" si="5"/>
        <v>7643.7845000000007</v>
      </c>
    </row>
    <row r="29" spans="1:20" x14ac:dyDescent="0.35">
      <c r="A29" s="17"/>
      <c r="B29" s="17"/>
      <c r="C29" s="17"/>
      <c r="E29" s="7"/>
      <c r="F29" s="7"/>
      <c r="I29" s="1" t="s">
        <v>104</v>
      </c>
    </row>
    <row r="30" spans="1:20" ht="47.25" x14ac:dyDescent="0.35">
      <c r="A30" s="29" t="s">
        <v>31</v>
      </c>
      <c r="B30" s="59" t="s">
        <v>91</v>
      </c>
      <c r="C30" s="60" t="s">
        <v>32</v>
      </c>
      <c r="D30" s="60" t="s">
        <v>14</v>
      </c>
      <c r="E30" s="59" t="s">
        <v>33</v>
      </c>
      <c r="G30" s="72" t="s">
        <v>77</v>
      </c>
      <c r="H30" s="73"/>
      <c r="I30" s="73"/>
      <c r="J30" s="73"/>
      <c r="K30" s="73"/>
      <c r="L30" s="73"/>
      <c r="N30" s="51" t="s">
        <v>116</v>
      </c>
      <c r="O30" s="48" t="s">
        <v>117</v>
      </c>
      <c r="P30" s="49" t="s">
        <v>118</v>
      </c>
      <c r="Q30" s="49" t="s">
        <v>119</v>
      </c>
      <c r="R30" s="48" t="s">
        <v>33</v>
      </c>
    </row>
    <row r="31" spans="1:20" ht="14.25" customHeight="1" x14ac:dyDescent="0.35">
      <c r="A31" s="30" t="s">
        <v>71</v>
      </c>
      <c r="B31" s="31">
        <v>781723</v>
      </c>
      <c r="C31" s="32">
        <v>784686</v>
      </c>
      <c r="D31" s="33">
        <v>385034</v>
      </c>
      <c r="E31" s="30">
        <v>17</v>
      </c>
      <c r="G31" s="34" t="s">
        <v>15</v>
      </c>
      <c r="H31" s="35"/>
      <c r="I31" s="34" t="s">
        <v>41</v>
      </c>
      <c r="J31" s="35"/>
      <c r="K31" s="34" t="s">
        <v>81</v>
      </c>
      <c r="L31" s="35"/>
      <c r="M31" s="1"/>
      <c r="N31" s="30" t="s">
        <v>120</v>
      </c>
      <c r="O31" s="44">
        <v>4000000</v>
      </c>
      <c r="P31" s="32">
        <v>3191277</v>
      </c>
      <c r="Q31" s="45">
        <v>3171335</v>
      </c>
      <c r="R31" s="30">
        <v>36</v>
      </c>
    </row>
    <row r="32" spans="1:20" x14ac:dyDescent="0.35">
      <c r="A32" s="30" t="s">
        <v>51</v>
      </c>
      <c r="B32" s="31">
        <v>1425438</v>
      </c>
      <c r="C32" s="32">
        <v>862208</v>
      </c>
      <c r="D32" s="33">
        <v>282167</v>
      </c>
      <c r="E32" s="30">
        <v>15</v>
      </c>
      <c r="G32" s="34" t="s">
        <v>16</v>
      </c>
      <c r="H32" s="35"/>
      <c r="I32" s="34" t="s">
        <v>44</v>
      </c>
      <c r="J32" s="35"/>
      <c r="K32" s="74" t="s">
        <v>89</v>
      </c>
      <c r="L32" s="75"/>
      <c r="M32" s="1"/>
      <c r="N32" s="1"/>
      <c r="O32" s="1"/>
      <c r="P32" s="1"/>
    </row>
    <row r="33" spans="1:16" x14ac:dyDescent="0.35">
      <c r="A33" s="30" t="s">
        <v>52</v>
      </c>
      <c r="B33" s="31">
        <v>2210318</v>
      </c>
      <c r="C33" s="32">
        <v>1378894</v>
      </c>
      <c r="D33" s="33">
        <v>888882.92</v>
      </c>
      <c r="E33" s="30">
        <v>34</v>
      </c>
      <c r="G33" s="34" t="s">
        <v>17</v>
      </c>
      <c r="H33" s="35"/>
      <c r="I33" s="36" t="s">
        <v>62</v>
      </c>
      <c r="J33" s="36"/>
      <c r="K33" s="76" t="s">
        <v>96</v>
      </c>
      <c r="L33" s="77"/>
      <c r="M33" s="1"/>
      <c r="N33" s="1"/>
      <c r="O33" s="1"/>
      <c r="P33" s="1"/>
    </row>
    <row r="34" spans="1:16" x14ac:dyDescent="0.35">
      <c r="A34" s="30" t="s">
        <v>53</v>
      </c>
      <c r="B34" s="31">
        <v>2103425.67</v>
      </c>
      <c r="C34" s="32">
        <v>1845580</v>
      </c>
      <c r="D34" s="33">
        <v>1070152</v>
      </c>
      <c r="E34" s="30">
        <v>26</v>
      </c>
      <c r="G34" s="35" t="s">
        <v>20</v>
      </c>
      <c r="H34" s="35"/>
      <c r="I34" s="36" t="s">
        <v>63</v>
      </c>
      <c r="J34" s="36"/>
      <c r="K34" s="76" t="s">
        <v>108</v>
      </c>
      <c r="L34" s="77"/>
      <c r="M34" s="1"/>
      <c r="N34" s="1"/>
      <c r="O34" s="1"/>
      <c r="P34" s="1"/>
    </row>
    <row r="35" spans="1:16" x14ac:dyDescent="0.35">
      <c r="A35" s="30" t="s">
        <v>54</v>
      </c>
      <c r="B35" s="31">
        <v>2157510</v>
      </c>
      <c r="C35" s="32">
        <v>2270995</v>
      </c>
      <c r="D35" s="33">
        <v>1576076</v>
      </c>
      <c r="E35" s="30">
        <v>34</v>
      </c>
      <c r="G35" s="35" t="s">
        <v>23</v>
      </c>
      <c r="H35" s="35"/>
      <c r="I35" s="37" t="s">
        <v>69</v>
      </c>
      <c r="J35" s="37"/>
      <c r="K35" s="66" t="s">
        <v>128</v>
      </c>
      <c r="L35" s="67"/>
      <c r="M35" s="1"/>
      <c r="N35" s="1"/>
      <c r="O35" s="1"/>
      <c r="P35" s="1"/>
    </row>
    <row r="36" spans="1:16" x14ac:dyDescent="0.35">
      <c r="A36" s="30" t="s">
        <v>55</v>
      </c>
      <c r="B36" s="31">
        <v>2142059</v>
      </c>
      <c r="C36" s="32">
        <v>2185426</v>
      </c>
      <c r="D36" s="33">
        <v>2106289</v>
      </c>
      <c r="E36" s="30">
        <v>37</v>
      </c>
      <c r="F36" s="38"/>
      <c r="G36" s="34" t="s">
        <v>36</v>
      </c>
      <c r="H36" s="35"/>
      <c r="I36" s="37" t="s">
        <v>74</v>
      </c>
      <c r="J36" s="37"/>
      <c r="K36" s="68"/>
      <c r="L36" s="69"/>
      <c r="M36" s="1"/>
      <c r="N36" s="1"/>
      <c r="O36" s="1"/>
      <c r="P36" s="1"/>
    </row>
    <row r="37" spans="1:16" x14ac:dyDescent="0.35">
      <c r="A37" s="30" t="s">
        <v>56</v>
      </c>
      <c r="B37" s="31">
        <v>2142059</v>
      </c>
      <c r="C37" s="32">
        <v>2091491</v>
      </c>
      <c r="D37" s="33">
        <v>1941096</v>
      </c>
      <c r="E37" s="30">
        <v>31</v>
      </c>
      <c r="F37" s="39"/>
      <c r="G37" s="53"/>
      <c r="H37" s="54"/>
      <c r="I37" s="50"/>
      <c r="J37" s="50"/>
      <c r="K37" s="55"/>
      <c r="L37" s="55"/>
      <c r="M37" s="1"/>
      <c r="N37" s="1"/>
      <c r="O37" s="1"/>
      <c r="P37" s="1"/>
    </row>
    <row r="38" spans="1:16" x14ac:dyDescent="0.35">
      <c r="A38" s="30" t="s">
        <v>37</v>
      </c>
      <c r="B38" s="31">
        <v>2373645</v>
      </c>
      <c r="C38" s="32">
        <v>3462720</v>
      </c>
      <c r="D38" s="33">
        <v>2801874</v>
      </c>
      <c r="E38" s="30">
        <v>47</v>
      </c>
      <c r="F38" s="40"/>
      <c r="G38"/>
      <c r="H38"/>
      <c r="I38"/>
      <c r="J38"/>
      <c r="K38"/>
      <c r="L38"/>
      <c r="M38" s="50"/>
      <c r="N38" s="1"/>
      <c r="O38" s="1"/>
      <c r="P38" s="1"/>
    </row>
    <row r="39" spans="1:16" x14ac:dyDescent="0.35">
      <c r="A39" s="37" t="s">
        <v>40</v>
      </c>
      <c r="B39" s="44">
        <v>2449895</v>
      </c>
      <c r="C39" s="32">
        <v>3354256</v>
      </c>
      <c r="D39" s="32">
        <v>3308128</v>
      </c>
      <c r="E39" s="30">
        <v>46</v>
      </c>
      <c r="F39" s="40"/>
      <c r="G39" s="53"/>
      <c r="H39" s="54"/>
      <c r="I39" s="50"/>
      <c r="J39" s="50"/>
      <c r="K39" s="55"/>
      <c r="L39" s="55"/>
      <c r="M39" s="50"/>
    </row>
    <row r="40" spans="1:16" x14ac:dyDescent="0.35">
      <c r="A40" s="37" t="s">
        <v>48</v>
      </c>
      <c r="B40" s="44">
        <v>2478645</v>
      </c>
      <c r="C40" s="32">
        <v>3281009</v>
      </c>
      <c r="D40" s="45">
        <v>3233607</v>
      </c>
      <c r="E40" s="30">
        <v>38</v>
      </c>
      <c r="F40" s="40"/>
      <c r="G40" s="53"/>
      <c r="H40" s="54"/>
      <c r="I40" s="50"/>
      <c r="J40" s="50"/>
      <c r="K40" s="55"/>
      <c r="L40" s="55"/>
      <c r="M40" s="50"/>
    </row>
    <row r="41" spans="1:16" x14ac:dyDescent="0.35">
      <c r="A41" s="37" t="s">
        <v>61</v>
      </c>
      <c r="B41" s="44">
        <v>2478645</v>
      </c>
      <c r="C41" s="32">
        <v>4615344</v>
      </c>
      <c r="D41" s="45">
        <v>4584110</v>
      </c>
      <c r="E41" s="30">
        <v>47</v>
      </c>
      <c r="F41" s="40"/>
      <c r="I41" s="18"/>
      <c r="M41" s="50"/>
    </row>
    <row r="42" spans="1:16" x14ac:dyDescent="0.35">
      <c r="A42" s="30" t="s">
        <v>70</v>
      </c>
      <c r="B42" s="44">
        <v>2478645</v>
      </c>
      <c r="C42" s="32">
        <v>4750130</v>
      </c>
      <c r="D42" s="45">
        <v>4381806</v>
      </c>
      <c r="E42" s="30">
        <v>41</v>
      </c>
      <c r="F42" s="40"/>
      <c r="G42" s="41" t="s">
        <v>49</v>
      </c>
      <c r="H42" s="42"/>
      <c r="I42" s="42"/>
      <c r="J42" s="42"/>
      <c r="K42" s="43"/>
      <c r="L42" s="52"/>
      <c r="M42" s="50"/>
    </row>
    <row r="43" spans="1:16" x14ac:dyDescent="0.35">
      <c r="A43" s="30" t="s">
        <v>78</v>
      </c>
      <c r="B43" s="44">
        <v>2594823.89</v>
      </c>
      <c r="C43" s="32">
        <v>4117389</v>
      </c>
      <c r="D43" s="45">
        <v>4080484</v>
      </c>
      <c r="E43" s="30">
        <v>42</v>
      </c>
      <c r="F43" s="40"/>
      <c r="G43" s="41" t="s">
        <v>73</v>
      </c>
      <c r="H43" s="42"/>
      <c r="I43" s="42"/>
      <c r="J43" s="42"/>
      <c r="K43" s="43"/>
      <c r="L43" s="52"/>
      <c r="M43" s="50"/>
    </row>
    <row r="44" spans="1:16" x14ac:dyDescent="0.35">
      <c r="A44" s="30" t="s">
        <v>84</v>
      </c>
      <c r="B44" s="44">
        <v>2690744</v>
      </c>
      <c r="C44" s="32">
        <v>1622712</v>
      </c>
      <c r="D44" s="45">
        <v>1616435</v>
      </c>
      <c r="E44" s="30">
        <v>15</v>
      </c>
      <c r="F44" s="40"/>
      <c r="G44" s="41" t="s">
        <v>72</v>
      </c>
      <c r="H44" s="42"/>
      <c r="I44" s="42"/>
      <c r="J44" s="42"/>
      <c r="K44" s="43"/>
      <c r="L44" s="52"/>
    </row>
    <row r="45" spans="1:16" x14ac:dyDescent="0.35">
      <c r="A45" s="30" t="s">
        <v>90</v>
      </c>
      <c r="B45" s="44">
        <v>2457101</v>
      </c>
      <c r="C45" s="32">
        <v>3522592</v>
      </c>
      <c r="D45" s="45">
        <v>3418263</v>
      </c>
      <c r="E45" s="30">
        <v>28</v>
      </c>
      <c r="F45" s="40"/>
      <c r="G45" s="41" t="s">
        <v>24</v>
      </c>
      <c r="H45" s="42"/>
      <c r="I45" s="42"/>
      <c r="J45" s="42"/>
      <c r="K45" s="43"/>
      <c r="L45" s="52"/>
    </row>
    <row r="46" spans="1:16" ht="14.25" customHeight="1" x14ac:dyDescent="0.35">
      <c r="A46" s="30" t="s">
        <v>93</v>
      </c>
      <c r="B46" s="44">
        <v>2622759</v>
      </c>
      <c r="C46" s="32">
        <v>3927980</v>
      </c>
      <c r="D46" s="45">
        <v>3680819</v>
      </c>
      <c r="E46" s="30">
        <v>31</v>
      </c>
      <c r="F46" s="46"/>
      <c r="G46" s="41" t="s">
        <v>129</v>
      </c>
      <c r="H46" s="42"/>
      <c r="I46" s="42"/>
      <c r="J46" s="42"/>
      <c r="K46" s="43"/>
      <c r="L46" s="52"/>
    </row>
    <row r="47" spans="1:16" x14ac:dyDescent="0.35">
      <c r="A47" s="30" t="s">
        <v>107</v>
      </c>
      <c r="B47" s="44">
        <v>2622759</v>
      </c>
      <c r="C47" s="32">
        <v>3531357</v>
      </c>
      <c r="D47" s="45">
        <v>3143205</v>
      </c>
      <c r="E47" s="30">
        <v>32</v>
      </c>
      <c r="F47" s="47"/>
      <c r="G47" s="41" t="s">
        <v>25</v>
      </c>
      <c r="H47" s="42"/>
      <c r="I47" s="42"/>
      <c r="J47" s="42"/>
      <c r="K47" s="43"/>
      <c r="L47" s="52"/>
    </row>
    <row r="48" spans="1:16" x14ac:dyDescent="0.35">
      <c r="F48" s="47"/>
      <c r="G48" s="17"/>
      <c r="H48" s="17"/>
      <c r="I48" s="17"/>
      <c r="J48" s="18"/>
      <c r="K48" s="18"/>
      <c r="L48" s="18"/>
    </row>
    <row r="49" spans="6:6" x14ac:dyDescent="0.35">
      <c r="F49" s="17"/>
    </row>
  </sheetData>
  <mergeCells count="9">
    <mergeCell ref="A1:T1"/>
    <mergeCell ref="A8:T8"/>
    <mergeCell ref="K35:L35"/>
    <mergeCell ref="K36:L36"/>
    <mergeCell ref="B22:C22"/>
    <mergeCell ref="G30:L30"/>
    <mergeCell ref="K32:L32"/>
    <mergeCell ref="K33:L33"/>
    <mergeCell ref="K34:L34"/>
  </mergeCells>
  <phoneticPr fontId="1" type="noConversion"/>
  <pageMargins left="0.49" right="0.2" top="0.17" bottom="0" header="0.17" footer="0.16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Ryan</dc:creator>
  <cp:lastModifiedBy>Tyler Pickner</cp:lastModifiedBy>
  <cp:lastPrinted>2014-06-24T15:13:34Z</cp:lastPrinted>
  <dcterms:created xsi:type="dcterms:W3CDTF">1999-05-26T13:14:06Z</dcterms:created>
  <dcterms:modified xsi:type="dcterms:W3CDTF">2014-10-02T21:08:31Z</dcterms:modified>
</cp:coreProperties>
</file>