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N:\Finance and Management\State Aid and School Finance\1. Legislature Files\2023 Legislation\"/>
    </mc:Choice>
  </mc:AlternateContent>
  <xr:revisionPtr revIDLastSave="0" documentId="8_{E9E19FE7-01A0-4BF2-9E33-745BEF4B3B72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General Fund" sheetId="1" r:id="rId1"/>
  </sheets>
  <definedNames>
    <definedName name="_xlnm.Print_Area" localSheetId="0">'General Fund'!$A$1:$Q$27</definedName>
    <definedName name="_xlnm.Print_Titles" localSheetId="0">'General Fund'!$2:$2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Q23" i="1" l="1"/>
  <c r="Q11" i="1"/>
  <c r="Q13" i="1"/>
  <c r="P13" i="1"/>
  <c r="N13" i="1" l="1"/>
  <c r="M13" i="1"/>
  <c r="K13" i="1"/>
  <c r="O13" i="1" l="1"/>
  <c r="L11" i="1" l="1"/>
  <c r="L13" i="1" s="1"/>
</calcChain>
</file>

<file path=xl/sharedStrings.xml><?xml version="1.0" encoding="utf-8"?>
<sst xmlns="http://schemas.openxmlformats.org/spreadsheetml/2006/main" count="100" uniqueCount="84">
  <si>
    <t>Classification of Property</t>
  </si>
  <si>
    <t>General State Aid Formula</t>
  </si>
  <si>
    <t>Agricultural</t>
  </si>
  <si>
    <t>Non-Ag Z</t>
  </si>
  <si>
    <t>Owner-Occupied</t>
  </si>
  <si>
    <t>Non-Agricultural &amp; Utilities</t>
  </si>
  <si>
    <t>Total % Increase</t>
  </si>
  <si>
    <t>Inflation %</t>
  </si>
  <si>
    <t>One-Time Allocations</t>
  </si>
  <si>
    <t>2007 Payable in 2008</t>
  </si>
  <si>
    <t>est. $33.00</t>
  </si>
  <si>
    <t>2008 Payable in 2009</t>
  </si>
  <si>
    <t>Teacher Salary Enhancement</t>
  </si>
  <si>
    <t>2009 Payable in 2010</t>
  </si>
  <si>
    <t>2010 Payable in 2011</t>
  </si>
  <si>
    <t>District AYP Eligible Alloc/ADM</t>
  </si>
  <si>
    <t>Teacher Comp Asst. Program</t>
  </si>
  <si>
    <t>2011 Payable in 2012</t>
  </si>
  <si>
    <t>2012 Payable in 2013</t>
  </si>
  <si>
    <t>2013 Payable in 2014</t>
  </si>
  <si>
    <t xml:space="preserve"> </t>
  </si>
  <si>
    <t>Sept. 24th</t>
  </si>
  <si>
    <t>Sept. 30th</t>
  </si>
  <si>
    <t>Sept. 28th</t>
  </si>
  <si>
    <t>Sept. 27th</t>
  </si>
  <si>
    <t>Sept. 25th</t>
  </si>
  <si>
    <t>Sept. 26th</t>
  </si>
  <si>
    <t>2014 Payable in 2015</t>
  </si>
  <si>
    <t>Fall 2007</t>
  </si>
  <si>
    <t>Fall 2008</t>
  </si>
  <si>
    <t>Fall 2009</t>
  </si>
  <si>
    <t>Fall 2010</t>
  </si>
  <si>
    <t>Fall 2011</t>
  </si>
  <si>
    <t>Fall 2012</t>
  </si>
  <si>
    <t>Fall 2013</t>
  </si>
  <si>
    <t>Fall 2014</t>
  </si>
  <si>
    <t>2015 Payable in 2016</t>
  </si>
  <si>
    <t>Fall 2015</t>
  </si>
  <si>
    <t>Fall 2016</t>
  </si>
  <si>
    <t>NEW funding formula implemented</t>
  </si>
  <si>
    <t>Description</t>
  </si>
  <si>
    <t>FY2008 per student</t>
  </si>
  <si>
    <t>FY2009 per student</t>
  </si>
  <si>
    <t>FY2010 per student</t>
  </si>
  <si>
    <t>FY2011 per student</t>
  </si>
  <si>
    <t>FY2012 per student</t>
  </si>
  <si>
    <t xml:space="preserve">FY2013 per student </t>
  </si>
  <si>
    <t>FY2014 per student</t>
  </si>
  <si>
    <t>FY2015 per student</t>
  </si>
  <si>
    <t>FY2016 per student</t>
  </si>
  <si>
    <t xml:space="preserve">                  </t>
  </si>
  <si>
    <t>Fall 2017</t>
  </si>
  <si>
    <t>Sept. 29th</t>
  </si>
  <si>
    <t>Overhead Rate</t>
  </si>
  <si>
    <t>Per Student Equivalent</t>
  </si>
  <si>
    <t>Fall 2018</t>
  </si>
  <si>
    <t>Fall 2019</t>
  </si>
  <si>
    <t>Fall 2020</t>
  </si>
  <si>
    <t>FY2017 Target Teacher Salary</t>
  </si>
  <si>
    <t>Fall 2021</t>
  </si>
  <si>
    <t>FY2019 One Time Allocation</t>
  </si>
  <si>
    <t>State Aid Fall Enrollment (SAFE) Statewide Student Count</t>
  </si>
  <si>
    <t>FY2021 Add-On to State Aid</t>
  </si>
  <si>
    <t>Est. $11M Statewide</t>
  </si>
  <si>
    <t>History of General Fund Levies &amp; Allocations</t>
  </si>
  <si>
    <t>Date of Student Count 
(last Friday of September)</t>
  </si>
  <si>
    <t>Teacher Compensation 
(Target Teacher Salary x 29%)</t>
  </si>
  <si>
    <t>Workforce Education 
(May 2016)</t>
  </si>
  <si>
    <t>FY2021 
Target Teacher Salary</t>
  </si>
  <si>
    <t>2016 
Payable in 2017</t>
  </si>
  <si>
    <t>Sept. 23rd</t>
  </si>
  <si>
    <t>Fall 2022</t>
  </si>
  <si>
    <t>2017 Payable
in 2018</t>
  </si>
  <si>
    <t>2018 Payable
 in 2019</t>
  </si>
  <si>
    <t>2019 Payable
 in 2020</t>
  </si>
  <si>
    <t>2020 Payable
 in 2021</t>
  </si>
  <si>
    <t>2021 Payable
 in 2022</t>
  </si>
  <si>
    <t>2022 Payable
 in 2023</t>
  </si>
  <si>
    <t>FY2018
 Target Teacher Salary</t>
  </si>
  <si>
    <t>FY2019
 Target Teacher Salary</t>
  </si>
  <si>
    <t>FY2020
 Target Teacher Salary</t>
  </si>
  <si>
    <t>FY2022 
Target Teacher Salary</t>
  </si>
  <si>
    <t>FY2023
Target Teacher Salary</t>
  </si>
  <si>
    <t>as of 4/24/2022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</si>
</sst>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164" formatCode="#,##0.000_);\(#,##0.000\)"/>
    <numFmt numFmtId="165" formatCode="&quot;$&quot;#,##0.000_);\(&quot;$&quot;#,##0.000\)"/>
    <numFmt numFmtId="166" formatCode="0.0%"/>
  </numFmts>
  <fonts count="13" x14ac:knownFonts="1">
    <font>
      <sz val="10"/>
      <name val="Comic Sans MS"/>
    </font>
    <font>
      <sz val="8"/>
      <name val="Comic Sans MS"/>
      <family val="4"/>
    </font>
    <font>
      <b/>
      <sz val="18"/>
      <color rgb="FF002060"/>
      <name val="Calibri"/>
      <family val="2"/>
    </font>
    <font>
      <sz val="9"/>
      <color rgb="FF002060"/>
      <name val="Calibri"/>
      <family val="2"/>
    </font>
    <font>
      <i/>
      <sz val="9"/>
      <color rgb="FF002060"/>
      <name val="Calibri"/>
      <family val="2"/>
    </font>
    <font>
      <b/>
      <sz val="14"/>
      <color theme="0"/>
      <name val="Calibri"/>
      <family val="2"/>
    </font>
    <font>
      <sz val="14"/>
      <color rgb="FF002060"/>
      <name val="Calibri"/>
      <family val="2"/>
    </font>
    <font>
      <sz val="12"/>
      <color rgb="FF002060"/>
      <name val="Calibri"/>
      <family val="2"/>
    </font>
    <font>
      <b/>
      <sz val="9"/>
      <color rgb="FF002060"/>
      <name val="Calibri"/>
      <family val="2"/>
    </font>
    <font>
      <sz val="12"/>
      <color rgb="FFC00000"/>
      <name val="Calibri"/>
      <family val="2"/>
    </font>
    <font>
      <sz val="11"/>
      <color rgb="FF002060"/>
      <name val="Calibri"/>
      <family val="2"/>
    </font>
    <font>
      <sz val="14"/>
      <color theme="2"/>
      <name val="Calibri"/>
      <family val="2"/>
    </font>
    <font>
      <sz val="10"/>
      <color rgb="FF00206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532A4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/>
      <right/>
      <top style="thin">
        <color indexed="23"/>
      </top>
      <bottom/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0" borderId="0" xfId="0" applyFont="1" applyBorder="1" applyAlignment="1"/>
    <xf numFmtId="0" fontId="3" fillId="0" borderId="0" xfId="0" applyFont="1" applyFill="1"/>
    <xf numFmtId="0" fontId="3" fillId="0" borderId="0" xfId="0" applyFont="1"/>
    <xf numFmtId="0" fontId="4" fillId="0" borderId="0" xfId="0" applyFont="1" applyAlignment="1">
      <alignment horizontal="center"/>
    </xf>
    <xf numFmtId="0" fontId="2" fillId="0" borderId="0" xfId="0" applyFont="1" applyBorder="1" applyAlignment="1">
      <alignment horizontal="left"/>
    </xf>
    <xf numFmtId="0" fontId="5" fillId="4" borderId="2" xfId="0" applyFont="1" applyFill="1" applyBorder="1" applyAlignment="1">
      <alignment horizontal="center" wrapText="1"/>
    </xf>
    <xf numFmtId="0" fontId="6" fillId="0" borderId="0" xfId="0" applyFont="1"/>
    <xf numFmtId="0" fontId="7" fillId="0" borderId="1" xfId="0" applyFont="1" applyBorder="1" applyAlignment="1">
      <alignment wrapText="1"/>
    </xf>
    <xf numFmtId="7" fontId="7" fillId="0" borderId="1" xfId="0" applyNumberFormat="1" applyFont="1" applyFill="1" applyBorder="1"/>
    <xf numFmtId="165" fontId="7" fillId="0" borderId="1" xfId="0" applyNumberFormat="1" applyFont="1" applyFill="1" applyBorder="1"/>
    <xf numFmtId="0" fontId="7" fillId="0" borderId="0" xfId="0" applyFont="1"/>
    <xf numFmtId="165" fontId="7" fillId="0" borderId="1" xfId="0" applyNumberFormat="1" applyFont="1" applyFill="1" applyBorder="1" applyAlignment="1">
      <alignment horizontal="center"/>
    </xf>
    <xf numFmtId="0" fontId="2" fillId="0" borderId="3" xfId="0" applyFont="1" applyBorder="1" applyAlignment="1">
      <alignment horizontal="center" wrapText="1"/>
    </xf>
    <xf numFmtId="0" fontId="2" fillId="0" borderId="3" xfId="0" applyFont="1" applyBorder="1" applyAlignment="1">
      <alignment horizontal="center"/>
    </xf>
    <xf numFmtId="0" fontId="8" fillId="2" borderId="3" xfId="0" applyFont="1" applyFill="1" applyBorder="1" applyAlignment="1">
      <alignment horizontal="center" wrapText="1"/>
    </xf>
    <xf numFmtId="0" fontId="8" fillId="0" borderId="3" xfId="0" applyFont="1" applyFill="1" applyBorder="1" applyAlignment="1">
      <alignment horizontal="center" wrapText="1"/>
    </xf>
    <xf numFmtId="7" fontId="7" fillId="0" borderId="1" xfId="0" applyNumberFormat="1" applyFont="1" applyFill="1" applyBorder="1" applyAlignment="1">
      <alignment horizontal="center"/>
    </xf>
    <xf numFmtId="5" fontId="7" fillId="0" borderId="1" xfId="0" applyNumberFormat="1" applyFont="1" applyFill="1" applyBorder="1"/>
    <xf numFmtId="9" fontId="7" fillId="0" borderId="0" xfId="0" applyNumberFormat="1" applyFont="1"/>
    <xf numFmtId="10" fontId="7" fillId="0" borderId="1" xfId="0" applyNumberFormat="1" applyFont="1" applyFill="1" applyBorder="1"/>
    <xf numFmtId="0" fontId="7" fillId="0" borderId="5" xfId="0" applyFont="1" applyFill="1" applyBorder="1" applyAlignment="1">
      <alignment horizontal="center"/>
    </xf>
    <xf numFmtId="164" fontId="7" fillId="0" borderId="5" xfId="0" applyNumberFormat="1" applyFont="1" applyFill="1" applyBorder="1"/>
    <xf numFmtId="10" fontId="7" fillId="0" borderId="1" xfId="0" applyNumberFormat="1" applyFont="1" applyFill="1" applyBorder="1" applyAlignment="1">
      <alignment horizontal="center"/>
    </xf>
    <xf numFmtId="10" fontId="9" fillId="0" borderId="1" xfId="0" applyNumberFormat="1" applyFont="1" applyFill="1" applyBorder="1" applyAlignment="1">
      <alignment horizontal="center"/>
    </xf>
    <xf numFmtId="10" fontId="7" fillId="0" borderId="1" xfId="0" applyNumberFormat="1" applyFont="1" applyFill="1" applyBorder="1" applyAlignment="1">
      <alignment horizontal="right"/>
    </xf>
    <xf numFmtId="8" fontId="7" fillId="0" borderId="1" xfId="0" applyNumberFormat="1" applyFont="1" applyFill="1" applyBorder="1" applyAlignment="1">
      <alignment horizontal="center"/>
    </xf>
    <xf numFmtId="164" fontId="7" fillId="0" borderId="1" xfId="0" applyNumberFormat="1" applyFont="1" applyFill="1" applyBorder="1"/>
    <xf numFmtId="0" fontId="7" fillId="0" borderId="1" xfId="0" applyFont="1" applyFill="1" applyBorder="1" applyAlignment="1">
      <alignment horizontal="center"/>
    </xf>
    <xf numFmtId="7" fontId="7" fillId="0" borderId="1" xfId="0" applyNumberFormat="1" applyFont="1" applyFill="1" applyBorder="1" applyAlignment="1">
      <alignment horizontal="right"/>
    </xf>
    <xf numFmtId="164" fontId="7" fillId="0" borderId="1" xfId="0" applyNumberFormat="1" applyFont="1" applyFill="1" applyBorder="1" applyAlignment="1">
      <alignment horizontal="right"/>
    </xf>
    <xf numFmtId="166" fontId="7" fillId="0" borderId="1" xfId="0" applyNumberFormat="1" applyFont="1" applyFill="1" applyBorder="1" applyAlignment="1">
      <alignment horizontal="right"/>
    </xf>
    <xf numFmtId="164" fontId="10" fillId="0" borderId="1" xfId="0" applyNumberFormat="1" applyFont="1" applyFill="1" applyBorder="1" applyAlignment="1">
      <alignment horizontal="center"/>
    </xf>
    <xf numFmtId="39" fontId="7" fillId="0" borderId="1" xfId="0" applyNumberFormat="1" applyFont="1" applyFill="1" applyBorder="1"/>
    <xf numFmtId="0" fontId="7" fillId="0" borderId="4" xfId="0" applyFont="1" applyBorder="1" applyAlignment="1">
      <alignment wrapText="1"/>
    </xf>
    <xf numFmtId="7" fontId="7" fillId="0" borderId="5" xfId="0" applyNumberFormat="1" applyFont="1" applyFill="1" applyBorder="1"/>
    <xf numFmtId="0" fontId="3" fillId="0" borderId="0" xfId="0" applyFont="1" applyBorder="1"/>
    <xf numFmtId="0" fontId="6" fillId="0" borderId="1" xfId="0" applyFont="1" applyBorder="1" applyAlignment="1">
      <alignment wrapText="1"/>
    </xf>
    <xf numFmtId="7" fontId="11" fillId="3" borderId="1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wrapText="1"/>
    </xf>
    <xf numFmtId="4" fontId="7" fillId="0" borderId="1" xfId="0" applyNumberFormat="1" applyFont="1" applyFill="1" applyBorder="1" applyAlignment="1">
      <alignment horizontal="center"/>
    </xf>
    <xf numFmtId="0" fontId="12" fillId="0" borderId="0" xfId="0" applyFont="1" applyAlignment="1">
      <alignment wrapText="1"/>
    </xf>
    <xf numFmtId="0" fontId="12" fillId="0" borderId="0" xfId="0" applyFont="1"/>
    <xf numFmtId="0" fontId="12" fillId="0" borderId="0" xfId="0" applyFont="1" applyBorder="1"/>
    <xf numFmtId="0" fontId="12" fillId="0" borderId="0" xfId="0" applyFont="1" applyFill="1" applyBorder="1"/>
    <xf numFmtId="164" fontId="3" fillId="0" borderId="0" xfId="0" applyNumberFormat="1" applyFont="1"/>
    <xf numFmtId="0" fontId="3" fillId="0" borderId="0" xfId="0" applyFont="1" applyAlignment="1">
      <alignment wrapText="1"/>
    </xf>
    <xf numFmtId="6" fontId="3" fillId="0" borderId="0" xfId="0" applyNumberFormat="1" applyFont="1" applyFill="1" applyBorder="1" applyAlignment="1"/>
    <xf numFmtId="7" fontId="11" fillId="4" borderId="1" xfId="0" applyNumberFormat="1" applyFont="1" applyFill="1" applyBorder="1" applyAlignment="1">
      <alignment horizontal="center"/>
    </xf>
    <xf numFmtId="165" fontId="7" fillId="5" borderId="1" xfId="0" applyNumberFormat="1" applyFont="1" applyFill="1" applyBorder="1" applyAlignment="1">
      <alignment horizontal="center"/>
    </xf>
    <xf numFmtId="4" fontId="7" fillId="5" borderId="1" xfId="0" applyNumberFormat="1" applyFont="1" applyFill="1" applyBorder="1" applyAlignment="1">
      <alignment horizontal="center"/>
    </xf>
    <xf numFmtId="7" fontId="7" fillId="5" borderId="1" xfId="0" applyNumberFormat="1" applyFont="1" applyFill="1" applyBorder="1"/>
    <xf numFmtId="10" fontId="7" fillId="5" borderId="1" xfId="0" applyNumberFormat="1" applyFont="1" applyFill="1" applyBorder="1"/>
    <xf numFmtId="10" fontId="7" fillId="5" borderId="1" xfId="0" applyNumberFormat="1" applyFont="1" applyFill="1" applyBorder="1" applyAlignment="1">
      <alignment horizontal="right"/>
    </xf>
    <xf numFmtId="165" fontId="7" fillId="5" borderId="1" xfId="0" applyNumberFormat="1" applyFont="1" applyFill="1" applyBorder="1"/>
    <xf numFmtId="7" fontId="7" fillId="5" borderId="1" xfId="0" applyNumberFormat="1" applyFont="1" applyFill="1" applyBorder="1" applyAlignment="1">
      <alignment horizontal="center"/>
    </xf>
    <xf numFmtId="166" fontId="7" fillId="5" borderId="1" xfId="0" applyNumberFormat="1" applyFont="1" applyFill="1" applyBorder="1" applyAlignment="1">
      <alignment horizontal="right"/>
    </xf>
    <xf numFmtId="164" fontId="7" fillId="5" borderId="1" xfId="0" applyNumberFormat="1" applyFont="1" applyFill="1" applyBorder="1" applyAlignment="1">
      <alignment horizontal="right"/>
    </xf>
    <xf numFmtId="164" fontId="7" fillId="5" borderId="1" xfId="0" applyNumberFormat="1" applyFont="1" applyFill="1" applyBorder="1"/>
    <xf numFmtId="166" fontId="7" fillId="6" borderId="1" xfId="0" applyNumberFormat="1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532A45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581025</xdr:colOff>
      <xdr:row>18</xdr:row>
      <xdr:rowOff>19050</xdr:rowOff>
    </xdr:from>
    <xdr:to>
      <xdr:col>8</xdr:col>
      <xdr:colOff>914400</xdr:colOff>
      <xdr:row>19</xdr:row>
      <xdr:rowOff>133350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8820150" y="5981700"/>
          <a:ext cx="1352550" cy="552450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9525" cmpd="sng">
          <a:solidFill>
            <a:schemeClr val="accent1">
              <a:lumMod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en-US" sz="800"/>
            <a:t>Workforce Education - </a:t>
          </a:r>
          <a:r>
            <a:rPr lang="en-US" sz="900" baseline="0"/>
            <a:t>appoximately</a:t>
          </a:r>
          <a:r>
            <a:rPr lang="en-US" sz="800" baseline="0"/>
            <a:t> </a:t>
          </a:r>
          <a:r>
            <a:rPr lang="en-US" sz="800"/>
            <a:t>$.89</a:t>
          </a:r>
          <a:r>
            <a:rPr lang="en-US" sz="800" baseline="0"/>
            <a:t> per stud</a:t>
          </a:r>
          <a:r>
            <a:rPr lang="en-US" sz="900" baseline="0"/>
            <a:t>e</a:t>
          </a:r>
          <a:r>
            <a:rPr lang="en-US" sz="800" baseline="0"/>
            <a:t>nt based on Fall 2015</a:t>
          </a:r>
          <a:endParaRPr lang="en-US" sz="800"/>
        </a:p>
      </xdr:txBody>
    </xdr:sp>
    <xdr:clientData/>
  </xdr:twoCellAnchor>
  <xdr:twoCellAnchor>
    <xdr:from>
      <xdr:col>8</xdr:col>
      <xdr:colOff>933450</xdr:colOff>
      <xdr:row>18</xdr:row>
      <xdr:rowOff>247651</xdr:rowOff>
    </xdr:from>
    <xdr:to>
      <xdr:col>9</xdr:col>
      <xdr:colOff>457200</xdr:colOff>
      <xdr:row>18</xdr:row>
      <xdr:rowOff>390525</xdr:rowOff>
    </xdr:to>
    <xdr:sp macro="" textlink="">
      <xdr:nvSpPr>
        <xdr:cNvPr id="4" name="Right Arrow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10191750" y="6210301"/>
          <a:ext cx="542925" cy="142874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13</xdr:col>
      <xdr:colOff>236220</xdr:colOff>
      <xdr:row>16</xdr:row>
      <xdr:rowOff>45720</xdr:rowOff>
    </xdr:from>
    <xdr:to>
      <xdr:col>15</xdr:col>
      <xdr:colOff>1188720</xdr:colOff>
      <xdr:row>17</xdr:row>
      <xdr:rowOff>236220</xdr:rowOff>
    </xdr:to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F3BD1BE0-C505-4DCE-8C6D-767577B69645}"/>
            </a:ext>
          </a:extLst>
        </xdr:cNvPr>
        <xdr:cNvSpPr txBox="1"/>
      </xdr:nvSpPr>
      <xdr:spPr>
        <a:xfrm>
          <a:off x="3817620" y="5120640"/>
          <a:ext cx="3710940" cy="472440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 w="1270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900">
              <a:solidFill>
                <a:srgbClr val="002060"/>
              </a:solidFill>
            </a:rPr>
            <a:t>An</a:t>
          </a:r>
          <a:r>
            <a:rPr lang="en-US" sz="900" baseline="0">
              <a:solidFill>
                <a:srgbClr val="002060"/>
              </a:solidFill>
            </a:rPr>
            <a:t> allocation of approximately $40 per each student on Fall 2017 SAFE.  Paid to districts in one payment in July, 2018.</a:t>
          </a:r>
          <a:endParaRPr lang="en-US" sz="900">
            <a:solidFill>
              <a:srgbClr val="002060"/>
            </a:solidFill>
          </a:endParaRPr>
        </a:p>
      </xdr:txBody>
    </xdr:sp>
    <xdr:clientData/>
  </xdr:twoCellAnchor>
  <xdr:oneCellAnchor>
    <xdr:from>
      <xdr:col>15</xdr:col>
      <xdr:colOff>435004</xdr:colOff>
      <xdr:row>0</xdr:row>
      <xdr:rowOff>38102</xdr:rowOff>
    </xdr:from>
    <xdr:ext cx="2251047" cy="556258"/>
    <xdr:pic>
      <xdr:nvPicPr>
        <xdr:cNvPr id="8" name="Picture 7">
          <a:extLst>
            <a:ext uri="{FF2B5EF4-FFF2-40B4-BE49-F238E27FC236}">
              <a16:creationId xmlns:a16="http://schemas.microsoft.com/office/drawing/2014/main" id="{998760D8-9518-4E33-BE41-CF2A12F0155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055004" y="38102"/>
          <a:ext cx="2251047" cy="556258"/>
        </a:xfrm>
        <a:prstGeom prst="rect">
          <a:avLst/>
        </a:prstGeom>
      </xdr:spPr>
    </xdr:pic>
    <xdr:clientData/>
  </xdr:oneCellAnchor>
  <xdr:twoCellAnchor>
    <xdr:from>
      <xdr:col>13</xdr:col>
      <xdr:colOff>53340</xdr:colOff>
      <xdr:row>17</xdr:row>
      <xdr:rowOff>83820</xdr:rowOff>
    </xdr:from>
    <xdr:to>
      <xdr:col>13</xdr:col>
      <xdr:colOff>320040</xdr:colOff>
      <xdr:row>17</xdr:row>
      <xdr:rowOff>205740</xdr:rowOff>
    </xdr:to>
    <xdr:sp macro="" textlink="">
      <xdr:nvSpPr>
        <xdr:cNvPr id="2" name="Arrow: Left 1">
          <a:extLst>
            <a:ext uri="{FF2B5EF4-FFF2-40B4-BE49-F238E27FC236}">
              <a16:creationId xmlns:a16="http://schemas.microsoft.com/office/drawing/2014/main" id="{0BDE4C59-5CF3-4AC6-AAE0-C8AA9F259707}"/>
            </a:ext>
          </a:extLst>
        </xdr:cNvPr>
        <xdr:cNvSpPr/>
      </xdr:nvSpPr>
      <xdr:spPr>
        <a:xfrm>
          <a:off x="3634740" y="5440680"/>
          <a:ext cx="266700" cy="121920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31"/>
  <sheetViews>
    <sheetView showGridLines="0" tabSelected="1" workbookViewId="0">
      <pane xSplit="1" ySplit="4" topLeftCell="B12" activePane="bottomRight" state="frozen"/>
      <selection pane="topRight" activeCell="B1" sqref="B1"/>
      <selection pane="bottomLeft" activeCell="A5" sqref="A5"/>
      <selection pane="bottomRight" activeCell="R17" sqref="R17"/>
    </sheetView>
  </sheetViews>
  <sheetFormatPr defaultColWidth="9" defaultRowHeight="12" x14ac:dyDescent="0.25"/>
  <cols>
    <col min="1" max="1" width="28.8984375" style="46" customWidth="1"/>
    <col min="2" max="8" width="12.59765625" style="3" hidden="1" customWidth="1"/>
    <col min="9" max="10" width="12.59765625" style="2" hidden="1" customWidth="1"/>
    <col min="11" max="11" width="18.8984375" style="2" hidden="1" customWidth="1"/>
    <col min="12" max="12" width="18.09765625" style="2" hidden="1" customWidth="1"/>
    <col min="13" max="17" width="18.09765625" style="2" customWidth="1"/>
    <col min="18" max="16384" width="9" style="3"/>
  </cols>
  <sheetData>
    <row r="1" spans="1:18" ht="30" customHeight="1" x14ac:dyDescent="0.45">
      <c r="A1" s="1" t="s">
        <v>64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8" ht="19.5" customHeight="1" x14ac:dyDescent="0.25">
      <c r="A2" s="4" t="s">
        <v>83</v>
      </c>
      <c r="I2" s="3"/>
      <c r="J2" s="3"/>
      <c r="K2" s="3"/>
      <c r="L2" s="3"/>
      <c r="M2" s="3"/>
      <c r="N2" s="3"/>
      <c r="O2" s="3"/>
      <c r="P2" s="3"/>
      <c r="Q2" s="3"/>
    </row>
    <row r="3" spans="1:18" ht="5.25" customHeight="1" x14ac:dyDescent="0.4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</row>
    <row r="4" spans="1:18" s="7" customFormat="1" ht="57" customHeight="1" x14ac:dyDescent="0.35">
      <c r="A4" s="6" t="s">
        <v>0</v>
      </c>
      <c r="B4" s="6" t="s">
        <v>9</v>
      </c>
      <c r="C4" s="6" t="s">
        <v>11</v>
      </c>
      <c r="D4" s="6" t="s">
        <v>13</v>
      </c>
      <c r="E4" s="6" t="s">
        <v>14</v>
      </c>
      <c r="F4" s="6" t="s">
        <v>17</v>
      </c>
      <c r="G4" s="6" t="s">
        <v>18</v>
      </c>
      <c r="H4" s="6" t="s">
        <v>19</v>
      </c>
      <c r="I4" s="6" t="s">
        <v>27</v>
      </c>
      <c r="J4" s="6" t="s">
        <v>36</v>
      </c>
      <c r="K4" s="6" t="s">
        <v>69</v>
      </c>
      <c r="L4" s="6" t="s">
        <v>72</v>
      </c>
      <c r="M4" s="6" t="s">
        <v>73</v>
      </c>
      <c r="N4" s="6" t="s">
        <v>74</v>
      </c>
      <c r="O4" s="6" t="s">
        <v>75</v>
      </c>
      <c r="P4" s="6" t="s">
        <v>76</v>
      </c>
      <c r="Q4" s="6" t="s">
        <v>77</v>
      </c>
    </row>
    <row r="5" spans="1:18" s="11" customFormat="1" ht="18" customHeight="1" x14ac:dyDescent="0.3">
      <c r="A5" s="8" t="s">
        <v>2</v>
      </c>
      <c r="B5" s="9">
        <v>2.71</v>
      </c>
      <c r="C5" s="9">
        <v>2.61</v>
      </c>
      <c r="D5" s="10">
        <v>2.573</v>
      </c>
      <c r="E5" s="10">
        <v>2.5539999999999998</v>
      </c>
      <c r="F5" s="10">
        <v>2.3879999999999999</v>
      </c>
      <c r="G5" s="10">
        <v>2.3220000000000001</v>
      </c>
      <c r="H5" s="10">
        <v>2.09</v>
      </c>
      <c r="I5" s="10">
        <v>1.782</v>
      </c>
      <c r="J5" s="10">
        <v>1.5680000000000001</v>
      </c>
      <c r="K5" s="10">
        <v>1.5680000000000001</v>
      </c>
      <c r="L5" s="10">
        <v>1.5069999999999999</v>
      </c>
      <c r="M5" s="10">
        <v>1.512</v>
      </c>
      <c r="N5" s="10">
        <v>1.4730000000000001</v>
      </c>
      <c r="O5" s="10">
        <v>1.4430000000000001</v>
      </c>
      <c r="P5" s="10">
        <v>1.409</v>
      </c>
      <c r="Q5" s="54">
        <v>1.3620000000000001</v>
      </c>
    </row>
    <row r="6" spans="1:18" s="11" customFormat="1" ht="15.6" x14ac:dyDescent="0.3">
      <c r="A6" s="8" t="s">
        <v>3</v>
      </c>
      <c r="B6" s="9">
        <v>3.71</v>
      </c>
      <c r="C6" s="9">
        <v>3.61</v>
      </c>
      <c r="D6" s="10">
        <v>3.573</v>
      </c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49"/>
    </row>
    <row r="7" spans="1:18" s="11" customFormat="1" ht="18" customHeight="1" x14ac:dyDescent="0.3">
      <c r="A7" s="8" t="s">
        <v>4</v>
      </c>
      <c r="B7" s="9">
        <v>4.26</v>
      </c>
      <c r="C7" s="9">
        <v>4.0999999999999996</v>
      </c>
      <c r="D7" s="10">
        <v>4.0419999999999998</v>
      </c>
      <c r="E7" s="10">
        <v>3.9649999999999999</v>
      </c>
      <c r="F7" s="10">
        <v>3.9649999999999999</v>
      </c>
      <c r="G7" s="10">
        <v>4.0289999999999999</v>
      </c>
      <c r="H7" s="10">
        <v>4.2960000000000003</v>
      </c>
      <c r="I7" s="10">
        <v>4.2519999999999998</v>
      </c>
      <c r="J7" s="10">
        <v>4.0750000000000002</v>
      </c>
      <c r="K7" s="10">
        <v>3.6869999999999998</v>
      </c>
      <c r="L7" s="10">
        <v>3.3719999999999999</v>
      </c>
      <c r="M7" s="10">
        <v>3.383</v>
      </c>
      <c r="N7" s="10">
        <v>3.2959999999999998</v>
      </c>
      <c r="O7" s="10">
        <v>3.2290000000000001</v>
      </c>
      <c r="P7" s="10">
        <v>3.153</v>
      </c>
      <c r="Q7" s="54">
        <v>3.048</v>
      </c>
    </row>
    <row r="8" spans="1:18" s="11" customFormat="1" ht="18" customHeight="1" x14ac:dyDescent="0.3">
      <c r="A8" s="8" t="s">
        <v>5</v>
      </c>
      <c r="B8" s="9">
        <v>9.11</v>
      </c>
      <c r="C8" s="9">
        <v>8.7799999999999994</v>
      </c>
      <c r="D8" s="10">
        <v>8.6560000000000006</v>
      </c>
      <c r="E8" s="10">
        <v>8.4909999999999997</v>
      </c>
      <c r="F8" s="10">
        <v>8.4909999999999997</v>
      </c>
      <c r="G8" s="10">
        <v>8.6280000000000001</v>
      </c>
      <c r="H8" s="10">
        <v>9.1999999999999993</v>
      </c>
      <c r="I8" s="10">
        <v>9.1059999999999999</v>
      </c>
      <c r="J8" s="10">
        <v>8.7270000000000003</v>
      </c>
      <c r="K8" s="10">
        <v>7.63</v>
      </c>
      <c r="L8" s="10">
        <v>6.9779999999999998</v>
      </c>
      <c r="M8" s="10">
        <v>7.0010000000000003</v>
      </c>
      <c r="N8" s="10">
        <v>6.8209999999999997</v>
      </c>
      <c r="O8" s="10">
        <v>6.6820000000000004</v>
      </c>
      <c r="P8" s="10">
        <v>6.5250000000000004</v>
      </c>
      <c r="Q8" s="54">
        <v>6.3079999999999998</v>
      </c>
    </row>
    <row r="9" spans="1:18" ht="37.5" customHeight="1" x14ac:dyDescent="0.45">
      <c r="A9" s="13" t="s">
        <v>20</v>
      </c>
      <c r="B9" s="14"/>
      <c r="C9" s="14"/>
      <c r="D9" s="14"/>
      <c r="E9" s="14"/>
      <c r="F9" s="14"/>
      <c r="G9" s="14"/>
      <c r="H9" s="14"/>
      <c r="I9" s="14"/>
      <c r="J9" s="14"/>
      <c r="K9" s="15" t="s">
        <v>39</v>
      </c>
      <c r="L9" s="16"/>
      <c r="M9" s="16"/>
      <c r="N9" s="16"/>
      <c r="O9" s="16"/>
      <c r="P9" s="16"/>
      <c r="Q9" s="16"/>
    </row>
    <row r="10" spans="1:18" s="7" customFormat="1" ht="57" customHeight="1" x14ac:dyDescent="0.35">
      <c r="A10" s="6" t="s">
        <v>40</v>
      </c>
      <c r="B10" s="6" t="s">
        <v>41</v>
      </c>
      <c r="C10" s="6" t="s">
        <v>42</v>
      </c>
      <c r="D10" s="6" t="s">
        <v>43</v>
      </c>
      <c r="E10" s="6" t="s">
        <v>44</v>
      </c>
      <c r="F10" s="6" t="s">
        <v>45</v>
      </c>
      <c r="G10" s="6" t="s">
        <v>46</v>
      </c>
      <c r="H10" s="6" t="s">
        <v>47</v>
      </c>
      <c r="I10" s="6" t="s">
        <v>48</v>
      </c>
      <c r="J10" s="6" t="s">
        <v>49</v>
      </c>
      <c r="K10" s="6" t="s">
        <v>58</v>
      </c>
      <c r="L10" s="6" t="s">
        <v>78</v>
      </c>
      <c r="M10" s="6" t="s">
        <v>79</v>
      </c>
      <c r="N10" s="6" t="s">
        <v>80</v>
      </c>
      <c r="O10" s="6" t="s">
        <v>68</v>
      </c>
      <c r="P10" s="6" t="s">
        <v>81</v>
      </c>
      <c r="Q10" s="6" t="s">
        <v>82</v>
      </c>
    </row>
    <row r="11" spans="1:18" s="11" customFormat="1" ht="22.5" customHeight="1" x14ac:dyDescent="0.3">
      <c r="A11" s="8" t="s">
        <v>1</v>
      </c>
      <c r="B11" s="17">
        <v>4528.8</v>
      </c>
      <c r="C11" s="17">
        <v>4642.0200000000004</v>
      </c>
      <c r="D11" s="17">
        <v>4804.6000000000004</v>
      </c>
      <c r="E11" s="17">
        <v>4804.6000000000004</v>
      </c>
      <c r="F11" s="17">
        <v>4389.95</v>
      </c>
      <c r="G11" s="9">
        <v>4490.92</v>
      </c>
      <c r="H11" s="9">
        <v>4625.6476000000002</v>
      </c>
      <c r="I11" s="9">
        <v>4781.1400000000003</v>
      </c>
      <c r="J11" s="10">
        <v>4876.76</v>
      </c>
      <c r="K11" s="18">
        <v>48500</v>
      </c>
      <c r="L11" s="9">
        <f>K11*1.003</f>
        <v>48645.499999999993</v>
      </c>
      <c r="M11" s="9">
        <v>49131.96</v>
      </c>
      <c r="N11" s="9">
        <v>50360.258999999998</v>
      </c>
      <c r="O11" s="9">
        <v>51367.47</v>
      </c>
      <c r="P11" s="9">
        <v>52600.289280000005</v>
      </c>
      <c r="Q11" s="51">
        <f>P11*1.06</f>
        <v>55756.306636800007</v>
      </c>
      <c r="R11" s="19"/>
    </row>
    <row r="12" spans="1:18" s="11" customFormat="1" ht="22.5" customHeight="1" x14ac:dyDescent="0.3">
      <c r="A12" s="8" t="s">
        <v>53</v>
      </c>
      <c r="B12" s="17"/>
      <c r="C12" s="17"/>
      <c r="D12" s="17"/>
      <c r="E12" s="17"/>
      <c r="F12" s="17"/>
      <c r="G12" s="9"/>
      <c r="H12" s="9"/>
      <c r="I12" s="9"/>
      <c r="J12" s="10"/>
      <c r="K12" s="20">
        <v>0.31</v>
      </c>
      <c r="L12" s="20">
        <v>0.31040000000000001</v>
      </c>
      <c r="M12" s="20">
        <v>0.31669999999999998</v>
      </c>
      <c r="N12" s="20">
        <v>0.3306</v>
      </c>
      <c r="O12" s="20">
        <v>0.3493</v>
      </c>
      <c r="P12" s="20">
        <v>0.373</v>
      </c>
      <c r="Q12" s="52">
        <v>0.38779999999999998</v>
      </c>
    </row>
    <row r="13" spans="1:18" s="11" customFormat="1" ht="36" customHeight="1" x14ac:dyDescent="0.3">
      <c r="A13" s="8" t="s">
        <v>66</v>
      </c>
      <c r="B13" s="21"/>
      <c r="C13" s="21"/>
      <c r="D13" s="21"/>
      <c r="E13" s="21"/>
      <c r="F13" s="21"/>
      <c r="G13" s="22"/>
      <c r="H13" s="22"/>
      <c r="I13" s="22"/>
      <c r="J13" s="22"/>
      <c r="K13" s="9">
        <f t="shared" ref="K13:P13" si="0">K11*1.29</f>
        <v>62565</v>
      </c>
      <c r="L13" s="9">
        <f t="shared" si="0"/>
        <v>62752.694999999992</v>
      </c>
      <c r="M13" s="9">
        <f t="shared" si="0"/>
        <v>63380.2284</v>
      </c>
      <c r="N13" s="9">
        <f t="shared" si="0"/>
        <v>64964.734109999998</v>
      </c>
      <c r="O13" s="9">
        <f t="shared" si="0"/>
        <v>66264.036300000007</v>
      </c>
      <c r="P13" s="9">
        <f t="shared" si="0"/>
        <v>67854.373171200001</v>
      </c>
      <c r="Q13" s="51">
        <f t="shared" ref="Q13" si="1">Q11*1.29</f>
        <v>71925.635561472009</v>
      </c>
    </row>
    <row r="14" spans="1:18" s="11" customFormat="1" ht="22.5" customHeight="1" x14ac:dyDescent="0.3">
      <c r="A14" s="8" t="s">
        <v>6</v>
      </c>
      <c r="B14" s="23">
        <v>3.7600000000000001E-2</v>
      </c>
      <c r="C14" s="23">
        <v>2.5000000000000001E-2</v>
      </c>
      <c r="D14" s="23">
        <v>0.03</v>
      </c>
      <c r="E14" s="23">
        <v>0</v>
      </c>
      <c r="F14" s="24">
        <v>-8.5999999999999993E-2</v>
      </c>
      <c r="G14" s="25">
        <v>2.3E-2</v>
      </c>
      <c r="H14" s="25">
        <v>0.03</v>
      </c>
      <c r="I14" s="25">
        <v>3.3599999999999998E-2</v>
      </c>
      <c r="J14" s="25">
        <v>2.1000000000000001E-2</v>
      </c>
      <c r="K14" s="12" t="s">
        <v>20</v>
      </c>
      <c r="L14" s="25">
        <v>3.0000000000000001E-3</v>
      </c>
      <c r="M14" s="25">
        <v>0.01</v>
      </c>
      <c r="N14" s="25">
        <v>2.5000000000000001E-2</v>
      </c>
      <c r="O14" s="25">
        <v>0.02</v>
      </c>
      <c r="P14" s="25">
        <v>2.4E-2</v>
      </c>
      <c r="Q14" s="53">
        <v>0.06</v>
      </c>
    </row>
    <row r="15" spans="1:18" s="11" customFormat="1" ht="22.5" customHeight="1" x14ac:dyDescent="0.3">
      <c r="A15" s="8" t="s">
        <v>7</v>
      </c>
      <c r="B15" s="23">
        <v>0.03</v>
      </c>
      <c r="C15" s="23">
        <v>2.5000000000000001E-2</v>
      </c>
      <c r="D15" s="23">
        <v>0.03</v>
      </c>
      <c r="E15" s="23">
        <v>1.2E-2</v>
      </c>
      <c r="F15" s="23">
        <v>1.2E-2</v>
      </c>
      <c r="G15" s="20">
        <v>2.3E-2</v>
      </c>
      <c r="H15" s="20">
        <v>0.03</v>
      </c>
      <c r="I15" s="20">
        <v>1.6E-2</v>
      </c>
      <c r="J15" s="20">
        <v>1.4999999999999999E-2</v>
      </c>
      <c r="K15" s="10" t="s">
        <v>20</v>
      </c>
      <c r="L15" s="20">
        <v>3.0000000000000001E-3</v>
      </c>
      <c r="M15" s="20">
        <v>1.7000000000000001E-2</v>
      </c>
      <c r="N15" s="20">
        <v>2.3E-2</v>
      </c>
      <c r="O15" s="20">
        <v>0.02</v>
      </c>
      <c r="P15" s="20">
        <v>1.4999999999999999E-2</v>
      </c>
      <c r="Q15" s="52">
        <v>2.5999999999999999E-2</v>
      </c>
    </row>
    <row r="16" spans="1:18" s="11" customFormat="1" ht="21" hidden="1" customHeight="1" x14ac:dyDescent="0.3">
      <c r="A16" s="8" t="s">
        <v>12</v>
      </c>
      <c r="B16" s="23"/>
      <c r="C16" s="26">
        <v>22.64</v>
      </c>
      <c r="D16" s="26"/>
      <c r="E16" s="26"/>
      <c r="F16" s="26"/>
      <c r="G16" s="27"/>
      <c r="H16" s="27"/>
      <c r="I16" s="9" t="s">
        <v>20</v>
      </c>
      <c r="J16" s="10"/>
      <c r="K16" s="10" t="s">
        <v>20</v>
      </c>
      <c r="L16" s="10"/>
      <c r="M16" s="10"/>
      <c r="N16" s="10"/>
      <c r="O16" s="10"/>
      <c r="P16" s="10"/>
      <c r="Q16" s="54"/>
    </row>
    <row r="17" spans="1:17" s="11" customFormat="1" ht="22.5" customHeight="1" x14ac:dyDescent="0.3">
      <c r="A17" s="8" t="s">
        <v>8</v>
      </c>
      <c r="B17" s="28"/>
      <c r="C17" s="28"/>
      <c r="D17" s="28"/>
      <c r="E17" s="28"/>
      <c r="F17" s="26">
        <v>97.64</v>
      </c>
      <c r="G17" s="29">
        <v>30.96</v>
      </c>
      <c r="H17" s="17" t="s">
        <v>20</v>
      </c>
      <c r="I17" s="17"/>
      <c r="J17" s="17"/>
      <c r="K17" s="17"/>
      <c r="L17" s="17"/>
      <c r="M17" s="17"/>
      <c r="N17" s="17"/>
      <c r="O17" s="17"/>
      <c r="P17" s="17"/>
      <c r="Q17" s="55"/>
    </row>
    <row r="18" spans="1:17" s="11" customFormat="1" ht="22.5" customHeight="1" x14ac:dyDescent="0.3">
      <c r="A18" s="8" t="s">
        <v>60</v>
      </c>
      <c r="B18" s="28"/>
      <c r="C18" s="28"/>
      <c r="D18" s="28"/>
      <c r="E18" s="28"/>
      <c r="F18" s="26">
        <v>69.42</v>
      </c>
      <c r="G18" s="29">
        <v>45.84</v>
      </c>
      <c r="H18" s="30"/>
      <c r="I18" s="30"/>
      <c r="J18" s="30"/>
      <c r="K18" s="30"/>
      <c r="L18" s="30"/>
      <c r="M18" s="59">
        <v>7.0000000000000001E-3</v>
      </c>
      <c r="N18" s="31"/>
      <c r="O18" s="31"/>
      <c r="P18" s="31"/>
      <c r="Q18" s="56"/>
    </row>
    <row r="19" spans="1:17" s="11" customFormat="1" ht="31.2" hidden="1" x14ac:dyDescent="0.3">
      <c r="A19" s="8" t="s">
        <v>67</v>
      </c>
      <c r="B19" s="28"/>
      <c r="C19" s="28"/>
      <c r="D19" s="28"/>
      <c r="E19" s="28"/>
      <c r="F19" s="26"/>
      <c r="G19" s="29"/>
      <c r="H19" s="30"/>
      <c r="I19" s="30"/>
      <c r="J19" s="29">
        <v>0.89</v>
      </c>
      <c r="K19" s="30"/>
      <c r="L19" s="30"/>
      <c r="M19" s="30"/>
      <c r="N19" s="30" t="s">
        <v>50</v>
      </c>
      <c r="O19" s="30"/>
      <c r="P19" s="30"/>
      <c r="Q19" s="57"/>
    </row>
    <row r="20" spans="1:17" s="11" customFormat="1" ht="21" hidden="1" customHeight="1" x14ac:dyDescent="0.3">
      <c r="A20" s="8" t="s">
        <v>16</v>
      </c>
      <c r="B20" s="28" t="s">
        <v>10</v>
      </c>
      <c r="C20" s="28" t="s">
        <v>10</v>
      </c>
      <c r="D20" s="28" t="s">
        <v>20</v>
      </c>
      <c r="E20" s="28"/>
      <c r="F20" s="28"/>
      <c r="G20" s="27"/>
      <c r="H20" s="27"/>
      <c r="I20" s="27"/>
      <c r="J20" s="27" t="s">
        <v>20</v>
      </c>
      <c r="K20" s="27"/>
      <c r="L20" s="27"/>
      <c r="M20" s="27"/>
      <c r="N20" s="27"/>
      <c r="O20" s="27"/>
      <c r="P20" s="27"/>
      <c r="Q20" s="58"/>
    </row>
    <row r="21" spans="1:17" s="11" customFormat="1" ht="21" hidden="1" customHeight="1" x14ac:dyDescent="0.3">
      <c r="A21" s="8" t="s">
        <v>15</v>
      </c>
      <c r="B21" s="28"/>
      <c r="C21" s="28"/>
      <c r="D21" s="28"/>
      <c r="E21" s="28"/>
      <c r="F21" s="28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58"/>
    </row>
    <row r="22" spans="1:17" s="11" customFormat="1" ht="22.5" customHeight="1" x14ac:dyDescent="0.3">
      <c r="A22" s="8" t="s">
        <v>62</v>
      </c>
      <c r="B22" s="28"/>
      <c r="C22" s="28"/>
      <c r="D22" s="28"/>
      <c r="E22" s="28"/>
      <c r="F22" s="28"/>
      <c r="G22" s="27"/>
      <c r="H22" s="27"/>
      <c r="I22" s="27"/>
      <c r="J22" s="27"/>
      <c r="K22" s="27"/>
      <c r="L22" s="27"/>
      <c r="M22" s="27"/>
      <c r="N22" s="27"/>
      <c r="O22" s="32" t="s">
        <v>63</v>
      </c>
      <c r="P22" s="33"/>
      <c r="Q22" s="58"/>
    </row>
    <row r="23" spans="1:17" s="11" customFormat="1" ht="22.5" customHeight="1" x14ac:dyDescent="0.3">
      <c r="A23" s="8" t="s">
        <v>54</v>
      </c>
      <c r="B23" s="28"/>
      <c r="C23" s="28"/>
      <c r="D23" s="28"/>
      <c r="E23" s="28"/>
      <c r="F23" s="28"/>
      <c r="G23" s="27"/>
      <c r="H23" s="27"/>
      <c r="I23" s="27"/>
      <c r="J23" s="27"/>
      <c r="K23" s="9">
        <v>5464.01</v>
      </c>
      <c r="L23" s="9">
        <v>5482.08</v>
      </c>
      <c r="M23" s="9">
        <v>5563.52</v>
      </c>
      <c r="N23" s="9">
        <v>5762.81</v>
      </c>
      <c r="O23" s="9">
        <v>5960.67</v>
      </c>
      <c r="P23" s="9">
        <v>6210.94</v>
      </c>
      <c r="Q23" s="51">
        <f>ROUND((Q13*(1+Q12))/15,2)</f>
        <v>6654.56</v>
      </c>
    </row>
    <row r="24" spans="1:17" s="36" customFormat="1" ht="15" customHeight="1" x14ac:dyDescent="0.3">
      <c r="A24" s="34"/>
      <c r="B24" s="21"/>
      <c r="C24" s="21"/>
      <c r="D24" s="21"/>
      <c r="E24" s="21"/>
      <c r="F24" s="21"/>
      <c r="G24" s="22"/>
      <c r="H24" s="22"/>
      <c r="I24" s="22"/>
      <c r="J24" s="22"/>
      <c r="K24" s="35"/>
      <c r="L24" s="35"/>
      <c r="M24" s="35"/>
      <c r="N24" s="35"/>
      <c r="O24" s="35"/>
      <c r="P24" s="35"/>
      <c r="Q24" s="35"/>
    </row>
    <row r="25" spans="1:17" s="7" customFormat="1" ht="31.5" customHeight="1" x14ac:dyDescent="0.35">
      <c r="A25" s="37"/>
      <c r="B25" s="38" t="s">
        <v>28</v>
      </c>
      <c r="C25" s="38" t="s">
        <v>29</v>
      </c>
      <c r="D25" s="38" t="s">
        <v>30</v>
      </c>
      <c r="E25" s="38" t="s">
        <v>31</v>
      </c>
      <c r="F25" s="38" t="s">
        <v>32</v>
      </c>
      <c r="G25" s="38" t="s">
        <v>33</v>
      </c>
      <c r="H25" s="38" t="s">
        <v>34</v>
      </c>
      <c r="I25" s="38" t="s">
        <v>35</v>
      </c>
      <c r="J25" s="38" t="s">
        <v>37</v>
      </c>
      <c r="K25" s="38" t="s">
        <v>38</v>
      </c>
      <c r="L25" s="48" t="s">
        <v>51</v>
      </c>
      <c r="M25" s="48" t="s">
        <v>55</v>
      </c>
      <c r="N25" s="48" t="s">
        <v>56</v>
      </c>
      <c r="O25" s="48" t="s">
        <v>57</v>
      </c>
      <c r="P25" s="48" t="s">
        <v>59</v>
      </c>
      <c r="Q25" s="48" t="s">
        <v>71</v>
      </c>
    </row>
    <row r="26" spans="1:17" s="11" customFormat="1" ht="40.5" customHeight="1" x14ac:dyDescent="0.3">
      <c r="A26" s="39" t="s">
        <v>65</v>
      </c>
      <c r="B26" s="17" t="s">
        <v>23</v>
      </c>
      <c r="C26" s="17" t="s">
        <v>26</v>
      </c>
      <c r="D26" s="12" t="s">
        <v>25</v>
      </c>
      <c r="E26" s="12" t="s">
        <v>21</v>
      </c>
      <c r="F26" s="12" t="s">
        <v>22</v>
      </c>
      <c r="G26" s="12" t="s">
        <v>23</v>
      </c>
      <c r="H26" s="12" t="s">
        <v>24</v>
      </c>
      <c r="I26" s="12" t="s">
        <v>26</v>
      </c>
      <c r="J26" s="12" t="s">
        <v>25</v>
      </c>
      <c r="K26" s="12" t="s">
        <v>22</v>
      </c>
      <c r="L26" s="12" t="s">
        <v>52</v>
      </c>
      <c r="M26" s="12" t="s">
        <v>23</v>
      </c>
      <c r="N26" s="12" t="s">
        <v>24</v>
      </c>
      <c r="O26" s="12" t="s">
        <v>25</v>
      </c>
      <c r="P26" s="12" t="s">
        <v>21</v>
      </c>
      <c r="Q26" s="49" t="s">
        <v>70</v>
      </c>
    </row>
    <row r="27" spans="1:17" s="11" customFormat="1" ht="40.5" customHeight="1" x14ac:dyDescent="0.3">
      <c r="A27" s="39" t="s">
        <v>61</v>
      </c>
      <c r="B27" s="40">
        <v>121338.31</v>
      </c>
      <c r="C27" s="40">
        <v>121553.04</v>
      </c>
      <c r="D27" s="40">
        <v>122779.49</v>
      </c>
      <c r="E27" s="40">
        <v>123924.56</v>
      </c>
      <c r="F27" s="40">
        <v>125151.92</v>
      </c>
      <c r="G27" s="40">
        <v>127168.88</v>
      </c>
      <c r="H27" s="40">
        <v>128746.4</v>
      </c>
      <c r="I27" s="40">
        <v>130052.49</v>
      </c>
      <c r="J27" s="40">
        <v>131221.81</v>
      </c>
      <c r="K27" s="40">
        <v>132876.04</v>
      </c>
      <c r="L27" s="40">
        <v>134186.34</v>
      </c>
      <c r="M27" s="40">
        <v>135316.78</v>
      </c>
      <c r="N27" s="40">
        <v>136519.17000000001</v>
      </c>
      <c r="O27" s="40">
        <v>136280.9</v>
      </c>
      <c r="P27" s="40">
        <v>137692.4</v>
      </c>
      <c r="Q27" s="50">
        <v>138457.04999999999</v>
      </c>
    </row>
    <row r="28" spans="1:17" ht="19.5" customHeight="1" x14ac:dyDescent="0.3">
      <c r="A28" s="41"/>
      <c r="B28" s="42"/>
      <c r="C28" s="42"/>
      <c r="D28" s="42"/>
      <c r="E28" s="42"/>
      <c r="F28" s="42"/>
      <c r="G28" s="43"/>
      <c r="H28" s="44"/>
      <c r="I28" s="44"/>
      <c r="J28" s="44"/>
      <c r="K28" s="45"/>
      <c r="L28" s="45"/>
      <c r="M28" s="45"/>
      <c r="N28" s="45"/>
      <c r="O28" s="45"/>
      <c r="P28" s="45"/>
      <c r="Q28" s="45"/>
    </row>
    <row r="29" spans="1:17" x14ac:dyDescent="0.25">
      <c r="E29" s="47"/>
    </row>
    <row r="30" spans="1:17" x14ac:dyDescent="0.25">
      <c r="E30" s="47"/>
    </row>
    <row r="31" spans="1:17" x14ac:dyDescent="0.25">
      <c r="E31" s="36"/>
    </row>
  </sheetData>
  <phoneticPr fontId="1" type="noConversion"/>
  <pageMargins left="0.77" right="0.79" top="0.51" bottom="0.17" header="0.17" footer="0.16"/>
  <pageSetup scale="8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General Fund</vt:lpstr>
      <vt:lpstr>'General Fund'!Print_Area</vt:lpstr>
      <vt:lpstr>'General Fund'!Print_Titles</vt:lpstr>
    </vt:vector>
  </TitlesOfParts>
  <Company>State of South Dakota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 Ryan</dc:creator>
  <cp:lastModifiedBy>Woodmansey, Susan</cp:lastModifiedBy>
  <cp:lastPrinted>2022-11-15T20:41:25Z</cp:lastPrinted>
  <dcterms:created xsi:type="dcterms:W3CDTF">1999-05-26T13:14:06Z</dcterms:created>
  <dcterms:modified xsi:type="dcterms:W3CDTF">2022-11-15T20:41:40Z</dcterms:modified>
</cp:coreProperties>
</file>