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Rob\Desktop\"/>
    </mc:Choice>
  </mc:AlternateContent>
  <xr:revisionPtr revIDLastSave="0" documentId="8_{ED5CAB7B-5969-48D3-A0C8-4B75328740A7}" xr6:coauthVersionLast="47" xr6:coauthVersionMax="47" xr10:uidLastSave="{00000000-0000-0000-0000-000000000000}"/>
  <bookViews>
    <workbookView xWindow="-108" yWindow="-108" windowWidth="23256" windowHeight="12456" activeTab="2" xr2:uid="{3F6C644C-1B49-4F13-9C62-894C4EFA36E5}"/>
  </bookViews>
  <sheets>
    <sheet name="Timeline" sheetId="4" r:id="rId1"/>
    <sheet name="Compensation Calculation" sheetId="1" r:id="rId2"/>
    <sheet name="State Min Salary Calcula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3" l="1"/>
  <c r="B5" i="3" s="1"/>
  <c r="B6" i="3" s="1"/>
  <c r="B7" i="3" s="1"/>
  <c r="B8" i="3" s="1"/>
  <c r="B9" i="3" s="1"/>
  <c r="B10" i="3" s="1"/>
  <c r="B11" i="3" s="1"/>
  <c r="B12" i="3" s="1"/>
  <c r="B13" i="3" s="1"/>
  <c r="F4" i="1"/>
  <c r="E4" i="1"/>
  <c r="G4" i="1"/>
  <c r="D10" i="4"/>
  <c r="D11" i="4" s="1"/>
  <c r="D12" i="4" s="1"/>
  <c r="D13" i="4" s="1"/>
  <c r="D14" i="4" s="1"/>
  <c r="D15" i="4" s="1"/>
  <c r="D16" i="4" s="1"/>
  <c r="D17" i="4" s="1"/>
  <c r="D18" i="4" s="1"/>
  <c r="D19" i="4" s="1"/>
  <c r="D20" i="4" s="1"/>
  <c r="B4" i="1" l="1"/>
  <c r="B5" i="1" l="1"/>
  <c r="E5" i="1" s="1"/>
  <c r="D4" i="1"/>
  <c r="B6" i="1" l="1"/>
  <c r="E6" i="1" s="1"/>
  <c r="D5" i="1"/>
  <c r="B7" i="1" l="1"/>
  <c r="E7" i="1" s="1"/>
  <c r="D6" i="1"/>
  <c r="F6" i="1" s="1"/>
  <c r="G6" i="1" s="1"/>
  <c r="F5" i="1"/>
  <c r="B8" i="1" l="1"/>
  <c r="E8" i="1" s="1"/>
  <c r="G5" i="1"/>
  <c r="D7" i="1"/>
  <c r="F7" i="1" s="1"/>
  <c r="G7" i="1" s="1"/>
  <c r="B9" i="1" l="1"/>
  <c r="E9" i="1" s="1"/>
  <c r="D8" i="1"/>
  <c r="F8" i="1" s="1"/>
  <c r="G8" i="1" s="1"/>
  <c r="B10" i="1" l="1"/>
  <c r="E10" i="1" s="1"/>
  <c r="D9" i="1"/>
  <c r="F9" i="1" s="1"/>
  <c r="G9" i="1" s="1"/>
  <c r="B11" i="1" l="1"/>
  <c r="E11" i="1" s="1"/>
  <c r="D10" i="1"/>
  <c r="F10" i="1" s="1"/>
  <c r="G10" i="1" s="1"/>
  <c r="B12" i="1" l="1"/>
  <c r="B13" i="1" s="1"/>
  <c r="D11" i="1"/>
  <c r="F11" i="1" s="1"/>
  <c r="G11" i="1" s="1"/>
  <c r="E13" i="1" l="1"/>
  <c r="B14" i="1"/>
  <c r="E14" i="1" s="1"/>
  <c r="E12" i="1"/>
  <c r="D12" i="1"/>
  <c r="F12" i="1" s="1"/>
  <c r="G12" i="1" s="1"/>
  <c r="D13" i="1" l="1"/>
  <c r="F13" i="1" s="1"/>
  <c r="G13" i="1" s="1"/>
  <c r="D14" i="1" l="1"/>
  <c r="F14" i="1" s="1"/>
  <c r="G14" i="1" s="1"/>
</calcChain>
</file>

<file path=xl/sharedStrings.xml><?xml version="1.0" encoding="utf-8"?>
<sst xmlns="http://schemas.openxmlformats.org/spreadsheetml/2006/main" count="77" uniqueCount="65">
  <si>
    <t>State Aid Increase</t>
  </si>
  <si>
    <t>District Total Compensation</t>
  </si>
  <si>
    <t>*This amount is multipled by the numbers of teachers in the formula</t>
  </si>
  <si>
    <t>Required Increase**</t>
  </si>
  <si>
    <t>**This amount to be put towards total average compensation</t>
  </si>
  <si>
    <t>District Accountability Base (97%)</t>
  </si>
  <si>
    <t>SB 127B Timeline</t>
  </si>
  <si>
    <t>Start Year</t>
  </si>
  <si>
    <t>Action</t>
  </si>
  <si>
    <t>Bill Language</t>
  </si>
  <si>
    <t>Districts accountable to average teacher compensation increase</t>
  </si>
  <si>
    <t>Beginning with fiscal year 2025 and every fiscal year thereafter, each school district must increase its average teacher compensation, as referenced in § 13-8-47, so that the cumulative increase in the average teacher compensation since fiscal year 2024 is greater than or equal to the cumulative percentage change in the target teacher salary since fiscal year 2024. A school district complies with this section if the district's average teacher compensation is at least ninety-seven percent of the average teacher compensation otherwise required by this section.</t>
  </si>
  <si>
    <t>Minimum teacher salary established</t>
  </si>
  <si>
    <t>For the purposes of this section, the term "state minimum salary" is forty-five thousand dollars for fiscal year 2025.</t>
  </si>
  <si>
    <t>Minimum teacher salary increase</t>
  </si>
  <si>
    <t>For fiscal year 2026 and thereafter, the state minimum salary is calculated by increasing the previous year's state minimum salary by the percentage change in the target teacher salary from the previous fiscal year to the current fiscal year as adopted by the legislature.</t>
  </si>
  <si>
    <t>Districts accountable to state minimum salary</t>
  </si>
  <si>
    <t>Beginning July 1, 2026, each school district must pay each full-time equivalent teacher a salary at least equal to the state minimum salary.</t>
  </si>
  <si>
    <r>
      <rPr>
        <b/>
        <sz val="12"/>
        <color theme="1"/>
        <rFont val="Calibri"/>
        <family val="2"/>
      </rPr>
      <t>FY 25</t>
    </r>
    <r>
      <rPr>
        <sz val="12"/>
        <color theme="1"/>
        <rFont val="Calibri"/>
        <family val="2"/>
      </rPr>
      <t xml:space="preserve">
(2024-25)</t>
    </r>
  </si>
  <si>
    <r>
      <rPr>
        <b/>
        <sz val="12"/>
        <color theme="1"/>
        <rFont val="Calibri"/>
        <family val="2"/>
      </rPr>
      <t>FY 26</t>
    </r>
    <r>
      <rPr>
        <sz val="12"/>
        <color theme="1"/>
        <rFont val="Calibri"/>
        <family val="2"/>
      </rPr>
      <t xml:space="preserve">
(2025-26)</t>
    </r>
  </si>
  <si>
    <r>
      <rPr>
        <b/>
        <sz val="12"/>
        <color theme="1"/>
        <rFont val="Calibri"/>
        <family val="2"/>
      </rPr>
      <t>FY 27</t>
    </r>
    <r>
      <rPr>
        <sz val="12"/>
        <color theme="1"/>
        <rFont val="Calibri"/>
        <family val="2"/>
      </rPr>
      <t xml:space="preserve">
(2026-27)</t>
    </r>
  </si>
  <si>
    <t>Clarity &amp; Support</t>
  </si>
  <si>
    <t xml:space="preserve">1. Identify "your" District's FY24 Total Teacher Compensation
2. Multiply "your" District's FY24 Total Teacher Compensation by the increase to state aid (assuming 4%)  = "Answer from Step 2"
3. Multiply your "Answer from Step 2" by .97 = "Your District's Baseline Accountability FY25"
4. Compare Your District's projected FY25 Total Teacher Compensation to "Your District's Baseline Accountability FY25". Your District's Projected FY25 must be greater than "Your District's Baseline Accountability."
5. Calculating Accountability beyond FY25: Multiply "Your District's Baseline Accountability FY25" by (1+ increase to state aid) = New Baseline Accountability Number for Your District in FY26
6. Ensure your Actual FY 26 is greater than "Your District's FY26 Baseline" calculation from Step 5
</t>
  </si>
  <si>
    <t>Minimum Salary greater than $45,000</t>
  </si>
  <si>
    <t>1. Calculating Accountability beyond FY25: Multiply "$45,000" by (1+ increase to state aid) = New SD Minimum Salary
2. Ensure your Actual FY 26 is greater than "New SD Minimum Salary from Step 2"</t>
  </si>
  <si>
    <t>Sample Calculator</t>
  </si>
  <si>
    <t>Only change the number's highlighted yellow</t>
  </si>
  <si>
    <t>District's Baseline Accountability Calculator</t>
  </si>
  <si>
    <t xml:space="preserve">Sample State Increase </t>
  </si>
  <si>
    <t>District's FY24 Total Teacher Compensation</t>
  </si>
  <si>
    <t>FY25 Total Teacher Compensation Accountability Baseline</t>
  </si>
  <si>
    <t>FY26 Total Teacher Compensation Accountability Baseline</t>
  </si>
  <si>
    <t>Your District's Total Teacher Compensation must be greater than your Accountability Baseline</t>
  </si>
  <si>
    <t>FY27 Total Teacher Compensation Accountability Baseline</t>
  </si>
  <si>
    <t>FY28 Total Teacher Compensation Accountability Baseline</t>
  </si>
  <si>
    <t>FY29 Total Teacher Compensation Accountability Baseline</t>
  </si>
  <si>
    <t>FY30 Total Teacher Compensation Accountability Baseline</t>
  </si>
  <si>
    <t>FY31 Total Teacher Compensation Accountability Baseline</t>
  </si>
  <si>
    <t>FY32 Total Teacher Compensation Accountability Baseline</t>
  </si>
  <si>
    <t>FY33 Total Teacher Compensation Accountability Baseline</t>
  </si>
  <si>
    <t>FY34 Total Teacher Compensation Accountability Baseline</t>
  </si>
  <si>
    <t>Bill Location</t>
  </si>
  <si>
    <t xml:space="preserve">Section 3 </t>
  </si>
  <si>
    <t xml:space="preserve">Section 4 </t>
  </si>
  <si>
    <t>Section 4</t>
  </si>
  <si>
    <t>Margin of Error</t>
  </si>
  <si>
    <t>Minimum Salary</t>
  </si>
  <si>
    <r>
      <t xml:space="preserve">FY 24
</t>
    </r>
    <r>
      <rPr>
        <sz val="12"/>
        <color theme="1"/>
        <rFont val="Calibri"/>
        <family val="2"/>
      </rPr>
      <t>(23-24)</t>
    </r>
  </si>
  <si>
    <r>
      <t xml:space="preserve">FY 25
</t>
    </r>
    <r>
      <rPr>
        <sz val="12"/>
        <color theme="1"/>
        <rFont val="Calibri"/>
        <family val="2"/>
      </rPr>
      <t>(24-25)</t>
    </r>
  </si>
  <si>
    <r>
      <t xml:space="preserve">FY 26
</t>
    </r>
    <r>
      <rPr>
        <sz val="12"/>
        <color theme="1"/>
        <rFont val="Calibri"/>
        <family val="2"/>
      </rPr>
      <t>(25-26)</t>
    </r>
  </si>
  <si>
    <r>
      <t xml:space="preserve">FY 27
</t>
    </r>
    <r>
      <rPr>
        <sz val="12"/>
        <color theme="1"/>
        <rFont val="Calibri"/>
        <family val="2"/>
      </rPr>
      <t>(26-27)</t>
    </r>
  </si>
  <si>
    <r>
      <t xml:space="preserve">FY 28
</t>
    </r>
    <r>
      <rPr>
        <sz val="12"/>
        <color theme="1"/>
        <rFont val="Calibri"/>
        <family val="2"/>
      </rPr>
      <t>(27-28)</t>
    </r>
  </si>
  <si>
    <r>
      <t xml:space="preserve">FY 29
</t>
    </r>
    <r>
      <rPr>
        <sz val="12"/>
        <color theme="1"/>
        <rFont val="Calibri"/>
        <family val="2"/>
      </rPr>
      <t>(28-29)</t>
    </r>
  </si>
  <si>
    <r>
      <t xml:space="preserve">FY 30
</t>
    </r>
    <r>
      <rPr>
        <sz val="12"/>
        <color theme="1"/>
        <rFont val="Calibri"/>
        <family val="2"/>
      </rPr>
      <t>(29-30)</t>
    </r>
  </si>
  <si>
    <r>
      <t xml:space="preserve">FY 31
</t>
    </r>
    <r>
      <rPr>
        <sz val="12"/>
        <color theme="1"/>
        <rFont val="Calibri"/>
        <family val="2"/>
      </rPr>
      <t>(30-31)</t>
    </r>
  </si>
  <si>
    <r>
      <t xml:space="preserve">FY 32
</t>
    </r>
    <r>
      <rPr>
        <sz val="12"/>
        <color theme="1"/>
        <rFont val="Calibri"/>
        <family val="2"/>
      </rPr>
      <t>(31-32)</t>
    </r>
  </si>
  <si>
    <r>
      <t xml:space="preserve">FY 33
</t>
    </r>
    <r>
      <rPr>
        <sz val="12"/>
        <color theme="1"/>
        <rFont val="Calibri"/>
        <family val="2"/>
      </rPr>
      <t>(32-33)</t>
    </r>
  </si>
  <si>
    <r>
      <t xml:space="preserve">FY 34
</t>
    </r>
    <r>
      <rPr>
        <sz val="12"/>
        <color theme="1"/>
        <rFont val="Calibri"/>
        <family val="2"/>
      </rPr>
      <t>(33-34)</t>
    </r>
  </si>
  <si>
    <r>
      <t xml:space="preserve">FY 35
</t>
    </r>
    <r>
      <rPr>
        <sz val="12"/>
        <color theme="1"/>
        <rFont val="Calibri"/>
        <family val="2"/>
      </rPr>
      <t>(34-35)</t>
    </r>
  </si>
  <si>
    <t>State Minimum Salary*</t>
  </si>
  <si>
    <r>
      <t xml:space="preserve">FY 27**
</t>
    </r>
    <r>
      <rPr>
        <sz val="12"/>
        <color theme="1"/>
        <rFont val="Calibri"/>
        <family val="2"/>
      </rPr>
      <t>(26-27)</t>
    </r>
  </si>
  <si>
    <r>
      <t xml:space="preserve">*Model assumes a 3% increase for each year from FY 26 forward.  Actual percentages will increase by calculating the previous year's state minimum salary by the percentage change in the target teacher salary </t>
    </r>
    <r>
      <rPr>
        <b/>
        <sz val="14"/>
        <color theme="1"/>
        <rFont val="Calibri"/>
        <family val="2"/>
      </rPr>
      <t>from the previous fiscal year</t>
    </r>
    <r>
      <rPr>
        <sz val="14"/>
        <color theme="1"/>
        <rFont val="Calibri"/>
        <family val="2"/>
      </rPr>
      <t xml:space="preserve"> to the current fiscal year as adopted by the legislature.</t>
    </r>
  </si>
  <si>
    <t>**Districts held accountable to state minimum salary</t>
  </si>
  <si>
    <t>Average Total Teacher Compensation
(Teachers included in the formula)</t>
  </si>
  <si>
    <t xml:space="preserv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</si>
</sst>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4" x14ac:knownFonts="1">
    <font>
      <sz val="11"/>
      <color theme="1"/>
      <name val="Aptos Narrow"/>
      <family val="2"/>
      <scheme val="minor"/>
    </font>
    <font>
      <sz val="11"/>
      <color theme="1"/>
      <name val="Aptos Narrow"/>
      <family val="2"/>
      <scheme val="minor"/>
    </font>
    <font>
      <sz val="8"/>
      <name val="Aptos Narrow"/>
      <family val="2"/>
      <scheme val="minor"/>
    </font>
    <font>
      <sz val="14"/>
      <color theme="1"/>
      <name val="Calibri"/>
      <family val="2"/>
    </font>
    <font>
      <b/>
      <sz val="14"/>
      <color theme="1"/>
      <name val="Calibri"/>
      <family val="2"/>
    </font>
    <font>
      <b/>
      <sz val="11"/>
      <color theme="1"/>
      <name val="Aptos Narrow"/>
      <family val="2"/>
      <scheme val="minor"/>
    </font>
    <font>
      <sz val="12"/>
      <color theme="1"/>
      <name val="Calibri"/>
      <family val="2"/>
    </font>
    <font>
      <b/>
      <sz val="24"/>
      <color theme="1"/>
      <name val="Calibri"/>
      <family val="2"/>
    </font>
    <font>
      <u/>
      <sz val="11"/>
      <color theme="10"/>
      <name val="Aptos Narrow"/>
      <family val="2"/>
      <scheme val="minor"/>
    </font>
    <font>
      <b/>
      <u/>
      <sz val="24"/>
      <color theme="10"/>
      <name val="Calibri"/>
      <family val="2"/>
    </font>
    <font>
      <b/>
      <sz val="12"/>
      <color theme="1"/>
      <name val="Calibri"/>
      <family val="2"/>
    </font>
    <font>
      <sz val="10"/>
      <color theme="1"/>
      <name val="Calibri"/>
      <family val="2"/>
    </font>
    <font>
      <i/>
      <sz val="12"/>
      <color theme="1"/>
      <name val="Calibri"/>
      <family val="2"/>
    </font>
    <font>
      <sz val="14"/>
      <color theme="1"/>
      <name val="Aptos Narrow"/>
      <family val="2"/>
      <scheme val="minor"/>
    </font>
  </fonts>
  <fills count="8">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3" tint="0.749992370372631"/>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63">
    <xf numFmtId="0" fontId="0" fillId="0" borderId="0" xfId="0"/>
    <xf numFmtId="0" fontId="3" fillId="0" borderId="0" xfId="0" applyFont="1"/>
    <xf numFmtId="0" fontId="5" fillId="0" borderId="0" xfId="0" applyFont="1"/>
    <xf numFmtId="0" fontId="6" fillId="0" borderId="0" xfId="0" applyFont="1"/>
    <xf numFmtId="0" fontId="4"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xf numFmtId="44" fontId="3" fillId="2" borderId="1" xfId="1" applyFont="1" applyFill="1" applyBorder="1"/>
    <xf numFmtId="44" fontId="3" fillId="0" borderId="1" xfId="1" applyFont="1" applyBorder="1"/>
    <xf numFmtId="9" fontId="3" fillId="0" borderId="1" xfId="0" applyNumberFormat="1" applyFont="1" applyBorder="1"/>
    <xf numFmtId="44" fontId="3" fillId="0" borderId="1" xfId="0" applyNumberFormat="1" applyFont="1" applyBorder="1"/>
    <xf numFmtId="0" fontId="10" fillId="3" borderId="1" xfId="0" applyFont="1" applyFill="1" applyBorder="1" applyAlignment="1">
      <alignment horizontal="left"/>
    </xf>
    <xf numFmtId="0" fontId="10" fillId="3" borderId="1" xfId="0" applyFont="1" applyFill="1" applyBorder="1" applyAlignment="1">
      <alignment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5" fontId="3" fillId="0" borderId="1" xfId="1" applyNumberFormat="1" applyFont="1" applyBorder="1"/>
    <xf numFmtId="0" fontId="4" fillId="0" borderId="1" xfId="0" applyFont="1" applyBorder="1" applyAlignment="1">
      <alignment horizontal="center"/>
    </xf>
    <xf numFmtId="0" fontId="12" fillId="2" borderId="0" xfId="0" applyFont="1" applyFill="1"/>
    <xf numFmtId="0" fontId="6" fillId="0" borderId="0" xfId="0" applyFont="1" applyAlignment="1">
      <alignment wrapText="1"/>
    </xf>
    <xf numFmtId="0" fontId="10" fillId="5" borderId="0" xfId="0" applyFont="1" applyFill="1" applyAlignment="1">
      <alignment wrapText="1"/>
    </xf>
    <xf numFmtId="0" fontId="10" fillId="0" borderId="0" xfId="0" applyFont="1"/>
    <xf numFmtId="44" fontId="6" fillId="2" borderId="0" xfId="1" applyFont="1" applyFill="1"/>
    <xf numFmtId="44" fontId="6" fillId="0" borderId="0" xfId="1" applyFont="1" applyAlignment="1">
      <alignment wrapText="1"/>
    </xf>
    <xf numFmtId="44" fontId="6" fillId="0" borderId="0" xfId="0" applyNumberFormat="1" applyFont="1" applyAlignment="1">
      <alignment wrapText="1"/>
    </xf>
    <xf numFmtId="0" fontId="10" fillId="3" borderId="1" xfId="0" applyFont="1" applyFill="1" applyBorder="1"/>
    <xf numFmtId="0" fontId="6" fillId="0" borderId="1" xfId="0" applyFont="1" applyBorder="1" applyAlignment="1">
      <alignment vertical="top"/>
    </xf>
    <xf numFmtId="0" fontId="6" fillId="0" borderId="0" xfId="0" applyFont="1" applyAlignment="1">
      <alignment horizontal="center"/>
    </xf>
    <xf numFmtId="44" fontId="0" fillId="0" borderId="0" xfId="0" applyNumberFormat="1"/>
    <xf numFmtId="44" fontId="13" fillId="0" borderId="0" xfId="0" applyNumberFormat="1" applyFont="1"/>
    <xf numFmtId="0" fontId="4" fillId="0" borderId="0" xfId="0" applyFont="1" applyAlignment="1">
      <alignment horizontal="center" wrapText="1"/>
    </xf>
    <xf numFmtId="9" fontId="4" fillId="0" borderId="0" xfId="0" applyNumberFormat="1" applyFont="1" applyAlignment="1">
      <alignment horizontal="center" wrapText="1"/>
    </xf>
    <xf numFmtId="44" fontId="3" fillId="0" borderId="0" xfId="1" applyFont="1" applyFill="1" applyBorder="1"/>
    <xf numFmtId="9" fontId="3" fillId="0" borderId="0" xfId="0" applyNumberFormat="1" applyFont="1"/>
    <xf numFmtId="44" fontId="3" fillId="0" borderId="0" xfId="0" applyNumberFormat="1" applyFont="1"/>
    <xf numFmtId="9" fontId="4" fillId="6" borderId="1" xfId="0" applyNumberFormat="1" applyFont="1" applyFill="1" applyBorder="1" applyAlignment="1">
      <alignment horizontal="center" wrapText="1"/>
    </xf>
    <xf numFmtId="0" fontId="3" fillId="6" borderId="1" xfId="0" applyFont="1" applyFill="1" applyBorder="1"/>
    <xf numFmtId="44" fontId="3" fillId="6" borderId="1" xfId="1" applyFont="1" applyFill="1" applyBorder="1"/>
    <xf numFmtId="5" fontId="3" fillId="6" borderId="1" xfId="1" applyNumberFormat="1" applyFont="1" applyFill="1" applyBorder="1"/>
    <xf numFmtId="0" fontId="3" fillId="0" borderId="1" xfId="0" applyFont="1" applyBorder="1" applyAlignment="1">
      <alignment wrapText="1"/>
    </xf>
    <xf numFmtId="0" fontId="3" fillId="0" borderId="0" xfId="0" applyFont="1" applyAlignment="1">
      <alignment wrapText="1"/>
    </xf>
    <xf numFmtId="44" fontId="3" fillId="0" borderId="1" xfId="1" applyFont="1" applyFill="1" applyBorder="1"/>
    <xf numFmtId="44" fontId="3" fillId="7" borderId="1" xfId="0" applyNumberFormat="1" applyFont="1" applyFill="1" applyBorder="1"/>
    <xf numFmtId="44" fontId="3" fillId="7" borderId="1" xfId="1" applyFont="1" applyFill="1" applyBorder="1"/>
    <xf numFmtId="0" fontId="10" fillId="4" borderId="0" xfId="0" applyFont="1" applyFill="1" applyAlignment="1">
      <alignment horizontal="center" wrapText="1"/>
    </xf>
    <xf numFmtId="0" fontId="6" fillId="4" borderId="0" xfId="0" applyFont="1" applyFill="1" applyAlignment="1">
      <alignment horizontal="center" wrapText="1"/>
    </xf>
    <xf numFmtId="0" fontId="10" fillId="0" borderId="0" xfId="0" applyFont="1" applyAlignment="1">
      <alignment horizontal="center" wrapText="1"/>
    </xf>
    <xf numFmtId="0" fontId="6" fillId="2" borderId="0" xfId="0" applyFont="1" applyFill="1" applyAlignment="1">
      <alignment horizontal="center"/>
    </xf>
    <xf numFmtId="0" fontId="6" fillId="6" borderId="0" xfId="0" applyFont="1" applyFill="1" applyAlignment="1">
      <alignment horizontal="center" wrapText="1"/>
    </xf>
    <xf numFmtId="0" fontId="9" fillId="0" borderId="2" xfId="2" applyFont="1" applyBorder="1" applyAlignment="1">
      <alignment horizontal="center"/>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10" fillId="3" borderId="5"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center"/>
    </xf>
    <xf numFmtId="0" fontId="7" fillId="0" borderId="3"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1" xfId="0" applyFont="1" applyBorder="1" applyAlignment="1">
      <alignment horizontal="center"/>
    </xf>
    <xf numFmtId="0" fontId="3"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ylrc.sdlegislature.gov/api/Documents/2672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1C5A-46A2-4197-BD49-EF49EDBC6908}">
  <dimension ref="A1:J20"/>
  <sheetViews>
    <sheetView topLeftCell="A3" workbookViewId="0">
      <selection activeCell="E5" sqref="E5:J5"/>
    </sheetView>
  </sheetViews>
  <sheetFormatPr defaultRowHeight="14.4" x14ac:dyDescent="0.3"/>
  <cols>
    <col min="1" max="1" width="10.44140625" customWidth="1"/>
    <col min="2" max="2" width="42.44140625" customWidth="1"/>
    <col min="3" max="3" width="12.5546875" customWidth="1"/>
    <col min="4" max="4" width="30" customWidth="1"/>
    <col min="8" max="8" width="6.33203125" customWidth="1"/>
    <col min="9" max="10" width="3" customWidth="1"/>
  </cols>
  <sheetData>
    <row r="1" spans="1:10" ht="31.2" x14ac:dyDescent="0.6">
      <c r="A1" s="48" t="s">
        <v>6</v>
      </c>
      <c r="B1" s="48"/>
      <c r="C1" s="48"/>
      <c r="D1" s="48"/>
      <c r="E1" s="48"/>
      <c r="F1" s="48"/>
      <c r="G1" s="48"/>
      <c r="H1" s="48"/>
      <c r="I1" s="48"/>
      <c r="J1" s="48"/>
    </row>
    <row r="2" spans="1:10" ht="15.6" x14ac:dyDescent="0.3">
      <c r="A2" s="11" t="s">
        <v>7</v>
      </c>
      <c r="B2" s="12" t="s">
        <v>8</v>
      </c>
      <c r="C2" s="24" t="s">
        <v>41</v>
      </c>
      <c r="D2" s="12" t="s">
        <v>9</v>
      </c>
      <c r="E2" s="49" t="s">
        <v>21</v>
      </c>
      <c r="F2" s="50"/>
      <c r="G2" s="50"/>
      <c r="H2" s="50"/>
      <c r="I2" s="50"/>
      <c r="J2" s="51"/>
    </row>
    <row r="3" spans="1:10" ht="315" customHeight="1" x14ac:dyDescent="0.3">
      <c r="A3" s="13" t="s">
        <v>18</v>
      </c>
      <c r="B3" s="14" t="s">
        <v>10</v>
      </c>
      <c r="C3" s="25" t="s">
        <v>42</v>
      </c>
      <c r="D3" s="14" t="s">
        <v>11</v>
      </c>
      <c r="E3" s="52" t="s">
        <v>22</v>
      </c>
      <c r="F3" s="53"/>
      <c r="G3" s="53"/>
      <c r="H3" s="53"/>
      <c r="I3" s="53"/>
      <c r="J3" s="54"/>
    </row>
    <row r="4" spans="1:10" ht="78" x14ac:dyDescent="0.3">
      <c r="A4" s="13" t="s">
        <v>18</v>
      </c>
      <c r="B4" s="14" t="s">
        <v>12</v>
      </c>
      <c r="C4" s="25" t="s">
        <v>43</v>
      </c>
      <c r="D4" s="14" t="s">
        <v>13</v>
      </c>
      <c r="E4" s="55" t="s">
        <v>23</v>
      </c>
      <c r="F4" s="55"/>
      <c r="G4" s="55"/>
      <c r="H4" s="55"/>
      <c r="I4" s="55"/>
      <c r="J4" s="55"/>
    </row>
    <row r="5" spans="1:10" ht="156" x14ac:dyDescent="0.3">
      <c r="A5" s="13" t="s">
        <v>19</v>
      </c>
      <c r="B5" s="14" t="s">
        <v>14</v>
      </c>
      <c r="C5" s="25" t="s">
        <v>44</v>
      </c>
      <c r="D5" s="14" t="s">
        <v>15</v>
      </c>
      <c r="E5" s="56" t="s">
        <v>24</v>
      </c>
      <c r="F5" s="55"/>
      <c r="G5" s="55"/>
      <c r="H5" s="55"/>
      <c r="I5" s="55"/>
      <c r="J5" s="55"/>
    </row>
    <row r="6" spans="1:10" ht="78" x14ac:dyDescent="0.3">
      <c r="A6" s="13" t="s">
        <v>20</v>
      </c>
      <c r="B6" s="14" t="s">
        <v>16</v>
      </c>
      <c r="C6" s="25" t="s">
        <v>43</v>
      </c>
      <c r="D6" s="14" t="s">
        <v>17</v>
      </c>
      <c r="E6" s="57"/>
      <c r="F6" s="57"/>
      <c r="G6" s="57"/>
      <c r="H6" s="57"/>
      <c r="I6" s="57"/>
      <c r="J6" s="57"/>
    </row>
    <row r="7" spans="1:10" ht="15.6" x14ac:dyDescent="0.3">
      <c r="A7" s="26"/>
      <c r="B7" s="18"/>
      <c r="C7" s="3"/>
      <c r="D7" s="18"/>
      <c r="E7" s="3"/>
      <c r="F7" s="3"/>
      <c r="G7" s="3"/>
      <c r="H7" s="3"/>
      <c r="I7" s="3"/>
      <c r="J7" s="3"/>
    </row>
    <row r="8" spans="1:10" ht="15.6" x14ac:dyDescent="0.3">
      <c r="A8" s="26"/>
      <c r="B8" s="43" t="s">
        <v>25</v>
      </c>
      <c r="C8" s="44"/>
      <c r="D8" s="44"/>
      <c r="E8" s="17" t="s">
        <v>26</v>
      </c>
      <c r="F8" s="17"/>
      <c r="G8" s="17"/>
      <c r="H8" s="17"/>
      <c r="I8" s="17"/>
      <c r="J8" s="3"/>
    </row>
    <row r="9" spans="1:10" ht="31.2" x14ac:dyDescent="0.3">
      <c r="A9" s="26"/>
      <c r="B9" s="18"/>
      <c r="C9" s="3"/>
      <c r="D9" s="19" t="s">
        <v>27</v>
      </c>
      <c r="E9" s="3"/>
      <c r="F9" s="45" t="s">
        <v>28</v>
      </c>
      <c r="G9" s="45"/>
      <c r="H9" s="46">
        <v>0.03</v>
      </c>
      <c r="I9" s="46"/>
      <c r="J9" s="3"/>
    </row>
    <row r="10" spans="1:10" ht="15.6" x14ac:dyDescent="0.3">
      <c r="A10" s="26"/>
      <c r="B10" s="20" t="s">
        <v>29</v>
      </c>
      <c r="C10" s="21">
        <v>70000</v>
      </c>
      <c r="D10" s="22">
        <f>C10*1.04*0.97</f>
        <v>70616</v>
      </c>
      <c r="E10" s="3"/>
      <c r="F10" s="45"/>
      <c r="G10" s="45"/>
      <c r="H10" s="46"/>
      <c r="I10" s="46"/>
      <c r="J10" s="3"/>
    </row>
    <row r="11" spans="1:10" ht="31.2" x14ac:dyDescent="0.3">
      <c r="A11" s="26"/>
      <c r="B11" s="18" t="s">
        <v>30</v>
      </c>
      <c r="C11" s="3"/>
      <c r="D11" s="23">
        <f>D10</f>
        <v>70616</v>
      </c>
      <c r="E11" s="3"/>
      <c r="F11" s="3"/>
      <c r="G11" s="3"/>
      <c r="H11" s="3"/>
      <c r="I11" s="3"/>
      <c r="J11" s="3"/>
    </row>
    <row r="12" spans="1:10" ht="31.2" x14ac:dyDescent="0.3">
      <c r="A12" s="26"/>
      <c r="B12" s="18" t="s">
        <v>31</v>
      </c>
      <c r="C12" s="3"/>
      <c r="D12" s="23">
        <f>D11*(1+$H$9)</f>
        <v>72734.48</v>
      </c>
      <c r="E12" s="3"/>
      <c r="F12" s="47" t="s">
        <v>32</v>
      </c>
      <c r="G12" s="47"/>
      <c r="H12" s="47"/>
      <c r="I12" s="3"/>
      <c r="J12" s="3"/>
    </row>
    <row r="13" spans="1:10" ht="31.2" x14ac:dyDescent="0.3">
      <c r="A13" s="26"/>
      <c r="B13" s="18" t="s">
        <v>33</v>
      </c>
      <c r="C13" s="3"/>
      <c r="D13" s="23">
        <f t="shared" ref="D13:D20" si="0">D12*(1+$H$9)</f>
        <v>74916.5144</v>
      </c>
      <c r="E13" s="3"/>
      <c r="F13" s="47"/>
      <c r="G13" s="47"/>
      <c r="H13" s="47"/>
      <c r="I13" s="3"/>
      <c r="J13" s="3"/>
    </row>
    <row r="14" spans="1:10" ht="31.2" x14ac:dyDescent="0.3">
      <c r="A14" s="26"/>
      <c r="B14" s="18" t="s">
        <v>34</v>
      </c>
      <c r="C14" s="3"/>
      <c r="D14" s="23">
        <f t="shared" si="0"/>
        <v>77164.009831999996</v>
      </c>
      <c r="E14" s="3"/>
      <c r="F14" s="3"/>
      <c r="G14" s="3"/>
      <c r="H14" s="3"/>
      <c r="I14" s="3"/>
      <c r="J14" s="3"/>
    </row>
    <row r="15" spans="1:10" ht="31.2" x14ac:dyDescent="0.3">
      <c r="A15" s="26"/>
      <c r="B15" s="18" t="s">
        <v>35</v>
      </c>
      <c r="C15" s="3"/>
      <c r="D15" s="23">
        <f t="shared" si="0"/>
        <v>79478.930126959996</v>
      </c>
      <c r="E15" s="3"/>
      <c r="F15" s="3"/>
      <c r="G15" s="3"/>
      <c r="H15" s="3"/>
      <c r="I15" s="3"/>
      <c r="J15" s="3"/>
    </row>
    <row r="16" spans="1:10" ht="31.2" x14ac:dyDescent="0.3">
      <c r="A16" s="26"/>
      <c r="B16" s="18" t="s">
        <v>36</v>
      </c>
      <c r="C16" s="3"/>
      <c r="D16" s="23">
        <f t="shared" si="0"/>
        <v>81863.298030768798</v>
      </c>
      <c r="E16" s="3"/>
      <c r="F16" s="3"/>
      <c r="G16" s="3"/>
      <c r="H16" s="3"/>
      <c r="I16" s="3"/>
      <c r="J16" s="3"/>
    </row>
    <row r="17" spans="1:10" ht="31.2" x14ac:dyDescent="0.3">
      <c r="A17" s="26"/>
      <c r="B17" s="18" t="s">
        <v>37</v>
      </c>
      <c r="C17" s="3"/>
      <c r="D17" s="23">
        <f t="shared" si="0"/>
        <v>84319.196971691868</v>
      </c>
      <c r="E17" s="3"/>
      <c r="F17" s="3"/>
      <c r="G17" s="3"/>
      <c r="H17" s="3"/>
      <c r="I17" s="3"/>
      <c r="J17" s="3"/>
    </row>
    <row r="18" spans="1:10" ht="31.2" x14ac:dyDescent="0.3">
      <c r="A18" s="26"/>
      <c r="B18" s="18" t="s">
        <v>38</v>
      </c>
      <c r="C18" s="3"/>
      <c r="D18" s="23">
        <f t="shared" si="0"/>
        <v>86848.772880842633</v>
      </c>
      <c r="E18" s="3"/>
      <c r="F18" s="3"/>
      <c r="G18" s="3"/>
      <c r="H18" s="3"/>
      <c r="I18" s="3"/>
      <c r="J18" s="3"/>
    </row>
    <row r="19" spans="1:10" ht="31.2" x14ac:dyDescent="0.3">
      <c r="A19" s="26"/>
      <c r="B19" s="18" t="s">
        <v>39</v>
      </c>
      <c r="C19" s="3"/>
      <c r="D19" s="23">
        <f t="shared" si="0"/>
        <v>89454.236067267921</v>
      </c>
      <c r="E19" s="3"/>
      <c r="F19" s="3"/>
      <c r="G19" s="3"/>
      <c r="H19" s="3"/>
      <c r="I19" s="3"/>
      <c r="J19" s="3"/>
    </row>
    <row r="20" spans="1:10" ht="31.2" x14ac:dyDescent="0.3">
      <c r="A20" s="26"/>
      <c r="B20" s="18" t="s">
        <v>40</v>
      </c>
      <c r="C20" s="3"/>
      <c r="D20" s="23">
        <f t="shared" si="0"/>
        <v>92137.863149285957</v>
      </c>
      <c r="E20" s="3"/>
      <c r="F20" s="3"/>
      <c r="G20" s="3"/>
      <c r="H20" s="3"/>
      <c r="I20" s="3"/>
      <c r="J20" s="3"/>
    </row>
  </sheetData>
  <mergeCells count="10">
    <mergeCell ref="B8:D8"/>
    <mergeCell ref="F9:G10"/>
    <mergeCell ref="H9:I10"/>
    <mergeCell ref="F12:H13"/>
    <mergeCell ref="A1:J1"/>
    <mergeCell ref="E2:J2"/>
    <mergeCell ref="E3:J3"/>
    <mergeCell ref="E4:J4"/>
    <mergeCell ref="E5:J5"/>
    <mergeCell ref="E6:J6"/>
  </mergeCells>
  <hyperlinks>
    <hyperlink ref="A1:D1" r:id="rId1" display="HB 1048K Timeline" xr:uid="{2469AF7D-035D-40F9-A167-E578003E25D1}"/>
  </hyperlinks>
  <pageMargins left="0.2" right="0.2" top="0.5" bottom="0.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360D4-EFF8-4786-933F-438A369D524F}">
  <dimension ref="A1:T21"/>
  <sheetViews>
    <sheetView topLeftCell="A2" workbookViewId="0">
      <selection activeCell="J8" sqref="J8"/>
    </sheetView>
  </sheetViews>
  <sheetFormatPr defaultRowHeight="14.4" x14ac:dyDescent="0.3"/>
  <cols>
    <col min="2" max="2" width="18.88671875" bestFit="1" customWidth="1"/>
    <col min="3" max="3" width="14.109375" customWidth="1"/>
    <col min="4" max="4" width="18.5546875" bestFit="1" customWidth="1"/>
    <col min="5" max="7" width="14.5546875" bestFit="1" customWidth="1"/>
    <col min="8" max="8" width="13.88671875" bestFit="1" customWidth="1"/>
    <col min="9" max="9" width="11.109375" bestFit="1" customWidth="1"/>
    <col min="11" max="11" width="11.109375" bestFit="1" customWidth="1"/>
    <col min="12" max="12" width="6.88671875" bestFit="1" customWidth="1"/>
    <col min="13" max="13" width="16.6640625" bestFit="1" customWidth="1"/>
    <col min="15" max="15" width="16.6640625" bestFit="1" customWidth="1"/>
    <col min="16" max="17" width="13.88671875" bestFit="1" customWidth="1"/>
    <col min="18" max="18" width="15.33203125" bestFit="1" customWidth="1"/>
    <col min="19" max="20" width="13.88671875" bestFit="1" customWidth="1"/>
  </cols>
  <sheetData>
    <row r="1" spans="1:20" ht="66.599999999999994" customHeight="1" x14ac:dyDescent="0.6">
      <c r="A1" s="58" t="s">
        <v>63</v>
      </c>
      <c r="B1" s="59"/>
      <c r="C1" s="59"/>
      <c r="D1" s="59"/>
      <c r="E1" s="59"/>
      <c r="F1" s="59"/>
      <c r="G1" s="60"/>
    </row>
    <row r="2" spans="1:20" s="2" customFormat="1" ht="54" x14ac:dyDescent="0.35">
      <c r="A2" s="4"/>
      <c r="B2" s="5" t="s">
        <v>1</v>
      </c>
      <c r="C2" s="5" t="s">
        <v>0</v>
      </c>
      <c r="D2" s="34" t="s">
        <v>5</v>
      </c>
      <c r="E2" s="5" t="s">
        <v>64</v>
      </c>
      <c r="F2" s="5" t="s">
        <v>3</v>
      </c>
      <c r="G2" s="5" t="s">
        <v>45</v>
      </c>
      <c r="I2" s="1" t="s">
        <v>2</v>
      </c>
      <c r="J2" s="1"/>
      <c r="K2" s="1"/>
      <c r="L2" s="1"/>
      <c r="M2" s="1"/>
      <c r="N2" s="29"/>
      <c r="O2" s="30"/>
      <c r="P2" s="29"/>
      <c r="Q2" s="29"/>
      <c r="R2" s="29"/>
      <c r="S2" s="29"/>
    </row>
    <row r="3" spans="1:20" ht="34.200000000000003" x14ac:dyDescent="0.35">
      <c r="A3" s="38" t="s">
        <v>47</v>
      </c>
      <c r="B3" s="7">
        <v>75745</v>
      </c>
      <c r="C3" s="6"/>
      <c r="D3" s="35"/>
      <c r="E3" s="6"/>
      <c r="F3" s="6"/>
      <c r="G3" s="6"/>
      <c r="I3" s="1" t="s">
        <v>4</v>
      </c>
      <c r="J3" s="1"/>
      <c r="K3" s="1"/>
      <c r="L3" s="1"/>
      <c r="M3" s="1"/>
      <c r="N3" s="1"/>
      <c r="O3" s="1"/>
      <c r="P3" s="1"/>
      <c r="Q3" s="1"/>
      <c r="R3" s="1"/>
      <c r="S3" s="1"/>
    </row>
    <row r="4" spans="1:20" ht="34.200000000000003" x14ac:dyDescent="0.35">
      <c r="A4" s="38" t="s">
        <v>48</v>
      </c>
      <c r="B4" s="8">
        <f>B3*1.04</f>
        <v>78774.8</v>
      </c>
      <c r="C4" s="9">
        <v>0.04</v>
      </c>
      <c r="D4" s="36">
        <f t="shared" ref="D4" si="0">B4*0.97</f>
        <v>76411.555999999997</v>
      </c>
      <c r="E4" s="10">
        <f>B4-B3</f>
        <v>3029.8000000000029</v>
      </c>
      <c r="F4" s="10">
        <f>D4-B3</f>
        <v>666.55599999999686</v>
      </c>
      <c r="G4" s="10">
        <f>E4-F4</f>
        <v>2363.2440000000061</v>
      </c>
      <c r="J4" s="1"/>
      <c r="K4" s="1"/>
      <c r="L4" s="1"/>
      <c r="M4" s="1"/>
      <c r="N4" s="32"/>
      <c r="O4" s="31"/>
      <c r="P4" s="33"/>
      <c r="Q4" s="33"/>
      <c r="R4" s="33"/>
      <c r="S4" s="33"/>
    </row>
    <row r="5" spans="1:20" ht="34.200000000000003" x14ac:dyDescent="0.35">
      <c r="A5" s="38" t="s">
        <v>49</v>
      </c>
      <c r="B5" s="42">
        <f>B4*1.03</f>
        <v>81138.044000000009</v>
      </c>
      <c r="C5" s="9">
        <v>0.03</v>
      </c>
      <c r="D5" s="40">
        <f>D4*1.03</f>
        <v>78703.902679999999</v>
      </c>
      <c r="E5" s="41">
        <f>B5-B4</f>
        <v>2363.2440000000061</v>
      </c>
      <c r="F5" s="41">
        <f t="shared" ref="F5:F14" si="1">D5-D4</f>
        <v>2292.3466800000024</v>
      </c>
      <c r="G5" s="41">
        <f t="shared" ref="G4:G14" si="2">E5-F5</f>
        <v>70.897320000003674</v>
      </c>
      <c r="H5" s="28"/>
      <c r="I5" s="27"/>
      <c r="K5" s="27"/>
      <c r="L5" s="1"/>
      <c r="M5" s="31"/>
      <c r="N5" s="32"/>
      <c r="O5" s="31"/>
      <c r="P5" s="33"/>
      <c r="Q5" s="33"/>
      <c r="R5" s="33"/>
      <c r="S5" s="33"/>
      <c r="T5" s="28"/>
    </row>
    <row r="6" spans="1:20" ht="34.200000000000003" x14ac:dyDescent="0.35">
      <c r="A6" s="38" t="s">
        <v>50</v>
      </c>
      <c r="B6" s="42">
        <f t="shared" ref="B6:B14" si="3">B5*1.03</f>
        <v>83572.185320000004</v>
      </c>
      <c r="C6" s="9">
        <v>0.03</v>
      </c>
      <c r="D6" s="40">
        <f t="shared" ref="D6:D14" si="4">D5*1.03</f>
        <v>81065.019760399999</v>
      </c>
      <c r="E6" s="41">
        <f t="shared" ref="E6:E14" si="5">B6-B5</f>
        <v>2434.1413199999952</v>
      </c>
      <c r="F6" s="41">
        <f t="shared" si="1"/>
        <v>2361.1170803999994</v>
      </c>
      <c r="G6" s="41">
        <f t="shared" si="2"/>
        <v>73.024239599995781</v>
      </c>
      <c r="H6" s="28"/>
      <c r="L6" s="1"/>
      <c r="M6" s="31"/>
      <c r="N6" s="32"/>
      <c r="O6" s="31"/>
      <c r="P6" s="33"/>
      <c r="Q6" s="33"/>
      <c r="R6" s="33"/>
      <c r="S6" s="33"/>
      <c r="T6" s="28"/>
    </row>
    <row r="7" spans="1:20" ht="34.200000000000003" x14ac:dyDescent="0.35">
      <c r="A7" s="38" t="s">
        <v>51</v>
      </c>
      <c r="B7" s="42">
        <f t="shared" si="3"/>
        <v>86079.35087960001</v>
      </c>
      <c r="C7" s="9">
        <v>0.03</v>
      </c>
      <c r="D7" s="40">
        <f t="shared" si="4"/>
        <v>83496.970353212004</v>
      </c>
      <c r="E7" s="41">
        <f t="shared" si="5"/>
        <v>2507.1655596000055</v>
      </c>
      <c r="F7" s="41">
        <f t="shared" si="1"/>
        <v>2431.9505928120052</v>
      </c>
      <c r="G7" s="41">
        <f t="shared" si="2"/>
        <v>75.214966788000311</v>
      </c>
      <c r="H7" s="28"/>
      <c r="L7" s="1"/>
      <c r="M7" s="31"/>
      <c r="N7" s="32"/>
      <c r="O7" s="31"/>
      <c r="P7" s="33"/>
      <c r="Q7" s="33"/>
      <c r="R7" s="33"/>
      <c r="S7" s="33"/>
      <c r="T7" s="28"/>
    </row>
    <row r="8" spans="1:20" ht="34.200000000000003" x14ac:dyDescent="0.35">
      <c r="A8" s="38" t="s">
        <v>52</v>
      </c>
      <c r="B8" s="42">
        <f t="shared" si="3"/>
        <v>88661.731405988015</v>
      </c>
      <c r="C8" s="9">
        <v>0.03</v>
      </c>
      <c r="D8" s="40">
        <f t="shared" si="4"/>
        <v>86001.879463808364</v>
      </c>
      <c r="E8" s="41">
        <f t="shared" si="5"/>
        <v>2582.3805263880058</v>
      </c>
      <c r="F8" s="41">
        <f t="shared" si="1"/>
        <v>2504.9091105963598</v>
      </c>
      <c r="G8" s="41">
        <f t="shared" si="2"/>
        <v>77.471415791645995</v>
      </c>
      <c r="H8" s="28"/>
      <c r="L8" s="1"/>
      <c r="M8" s="31"/>
      <c r="N8" s="32"/>
      <c r="O8" s="31"/>
      <c r="P8" s="33"/>
      <c r="Q8" s="33"/>
      <c r="R8" s="33"/>
      <c r="S8" s="33"/>
      <c r="T8" s="28"/>
    </row>
    <row r="9" spans="1:20" ht="34.200000000000003" x14ac:dyDescent="0.35">
      <c r="A9" s="38" t="s">
        <v>53</v>
      </c>
      <c r="B9" s="42">
        <f t="shared" si="3"/>
        <v>91321.583348167653</v>
      </c>
      <c r="C9" s="9">
        <v>0.03</v>
      </c>
      <c r="D9" s="40">
        <f t="shared" si="4"/>
        <v>88581.93584772262</v>
      </c>
      <c r="E9" s="41">
        <f t="shared" si="5"/>
        <v>2659.8519421796373</v>
      </c>
      <c r="F9" s="41">
        <f t="shared" si="1"/>
        <v>2580.056383914256</v>
      </c>
      <c r="G9" s="41">
        <f t="shared" si="2"/>
        <v>79.79555826538126</v>
      </c>
      <c r="H9" s="28"/>
      <c r="L9" s="1"/>
      <c r="M9" s="31"/>
      <c r="N9" s="32"/>
      <c r="O9" s="31"/>
      <c r="P9" s="33"/>
      <c r="Q9" s="33"/>
      <c r="R9" s="33"/>
      <c r="S9" s="33"/>
      <c r="T9" s="28"/>
    </row>
    <row r="10" spans="1:20" ht="34.200000000000003" x14ac:dyDescent="0.35">
      <c r="A10" s="38" t="s">
        <v>54</v>
      </c>
      <c r="B10" s="42">
        <f t="shared" si="3"/>
        <v>94061.230848612686</v>
      </c>
      <c r="C10" s="9">
        <v>0.03</v>
      </c>
      <c r="D10" s="40">
        <f t="shared" si="4"/>
        <v>91239.393923154305</v>
      </c>
      <c r="E10" s="41">
        <f t="shared" si="5"/>
        <v>2739.6475004450331</v>
      </c>
      <c r="F10" s="41">
        <f t="shared" si="1"/>
        <v>2657.4580754316848</v>
      </c>
      <c r="G10" s="41">
        <f t="shared" si="2"/>
        <v>82.189425013348227</v>
      </c>
      <c r="H10" s="28"/>
      <c r="L10" s="1"/>
      <c r="M10" s="31"/>
      <c r="N10" s="32"/>
      <c r="O10" s="31"/>
      <c r="P10" s="33"/>
      <c r="Q10" s="33"/>
      <c r="R10" s="33"/>
      <c r="S10" s="33"/>
      <c r="T10" s="28"/>
    </row>
    <row r="11" spans="1:20" ht="34.200000000000003" x14ac:dyDescent="0.35">
      <c r="A11" s="38" t="s">
        <v>55</v>
      </c>
      <c r="B11" s="42">
        <f t="shared" si="3"/>
        <v>96883.067774071067</v>
      </c>
      <c r="C11" s="9">
        <v>0.03</v>
      </c>
      <c r="D11" s="40">
        <f t="shared" si="4"/>
        <v>93976.57574084893</v>
      </c>
      <c r="E11" s="41">
        <f t="shared" si="5"/>
        <v>2821.8369254583813</v>
      </c>
      <c r="F11" s="41">
        <f t="shared" si="1"/>
        <v>2737.1818176946254</v>
      </c>
      <c r="G11" s="41">
        <f t="shared" si="2"/>
        <v>84.65510776375595</v>
      </c>
      <c r="H11" s="28"/>
      <c r="L11" s="1"/>
      <c r="M11" s="31"/>
      <c r="N11" s="32"/>
      <c r="O11" s="31"/>
      <c r="P11" s="33"/>
      <c r="Q11" s="33"/>
      <c r="R11" s="33"/>
      <c r="S11" s="33"/>
      <c r="T11" s="28"/>
    </row>
    <row r="12" spans="1:20" ht="34.200000000000003" x14ac:dyDescent="0.35">
      <c r="A12" s="38" t="s">
        <v>56</v>
      </c>
      <c r="B12" s="42">
        <f t="shared" si="3"/>
        <v>99789.559807293204</v>
      </c>
      <c r="C12" s="9">
        <v>0.03</v>
      </c>
      <c r="D12" s="40">
        <f t="shared" si="4"/>
        <v>96795.873013074393</v>
      </c>
      <c r="E12" s="41">
        <f t="shared" si="5"/>
        <v>2906.4920332221373</v>
      </c>
      <c r="F12" s="41">
        <f t="shared" si="1"/>
        <v>2819.2972722254635</v>
      </c>
      <c r="G12" s="41">
        <f t="shared" si="2"/>
        <v>87.194760996673722</v>
      </c>
      <c r="H12" s="28"/>
      <c r="L12" s="1"/>
      <c r="M12" s="31"/>
      <c r="N12" s="32"/>
      <c r="O12" s="31"/>
      <c r="P12" s="33"/>
      <c r="Q12" s="33"/>
      <c r="R12" s="33"/>
      <c r="S12" s="33"/>
      <c r="T12" s="28"/>
    </row>
    <row r="13" spans="1:20" ht="34.200000000000003" x14ac:dyDescent="0.35">
      <c r="A13" s="38" t="s">
        <v>57</v>
      </c>
      <c r="B13" s="42">
        <f t="shared" si="3"/>
        <v>102783.246601512</v>
      </c>
      <c r="C13" s="9">
        <v>0.03</v>
      </c>
      <c r="D13" s="40">
        <f t="shared" si="4"/>
        <v>99699.749203466621</v>
      </c>
      <c r="E13" s="41">
        <f t="shared" si="5"/>
        <v>2993.6867942187964</v>
      </c>
      <c r="F13" s="41">
        <f t="shared" si="1"/>
        <v>2903.8761903922277</v>
      </c>
      <c r="G13" s="41">
        <f t="shared" si="2"/>
        <v>89.810603826568695</v>
      </c>
      <c r="H13" s="28"/>
      <c r="L13" s="1"/>
      <c r="M13" s="31"/>
      <c r="N13" s="32"/>
      <c r="O13" s="31"/>
      <c r="P13" s="33"/>
      <c r="Q13" s="33"/>
      <c r="R13" s="33"/>
      <c r="S13" s="33"/>
      <c r="T13" s="28"/>
    </row>
    <row r="14" spans="1:20" ht="34.200000000000003" x14ac:dyDescent="0.35">
      <c r="A14" s="38" t="s">
        <v>58</v>
      </c>
      <c r="B14" s="42">
        <f t="shared" si="3"/>
        <v>105866.74399955737</v>
      </c>
      <c r="C14" s="9">
        <v>0.03</v>
      </c>
      <c r="D14" s="40">
        <f t="shared" si="4"/>
        <v>102690.74167957062</v>
      </c>
      <c r="E14" s="41">
        <f t="shared" si="5"/>
        <v>3083.4973980453651</v>
      </c>
      <c r="F14" s="41">
        <f t="shared" si="1"/>
        <v>2990.992476104002</v>
      </c>
      <c r="G14" s="41">
        <f t="shared" si="2"/>
        <v>92.504921941363136</v>
      </c>
      <c r="H14" s="28"/>
      <c r="L14" s="1"/>
      <c r="M14" s="31"/>
      <c r="N14" s="32"/>
      <c r="O14" s="31"/>
      <c r="P14" s="33"/>
      <c r="Q14" s="33"/>
      <c r="R14" s="33"/>
      <c r="S14" s="33"/>
      <c r="T14" s="28"/>
    </row>
    <row r="15" spans="1:20" s="3" customFormat="1" ht="15.6" x14ac:dyDescent="0.3"/>
    <row r="16" spans="1:20" s="1" customFormat="1" ht="18" x14ac:dyDescent="0.35"/>
    <row r="17" s="1" customFormat="1" ht="18" x14ac:dyDescent="0.35"/>
    <row r="18" s="1" customFormat="1" ht="18" x14ac:dyDescent="0.35"/>
    <row r="19" s="1" customFormat="1" ht="18" x14ac:dyDescent="0.35"/>
    <row r="20" s="3" customFormat="1" ht="15.6" x14ac:dyDescent="0.3"/>
    <row r="21" s="3" customFormat="1" ht="15.6" x14ac:dyDescent="0.3"/>
  </sheetData>
  <mergeCells count="1">
    <mergeCell ref="A1:G1"/>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FFD7-D06A-4FAE-AD11-0FEBC2804BB0}">
  <dimension ref="A1:J18"/>
  <sheetViews>
    <sheetView tabSelected="1" workbookViewId="0">
      <selection activeCell="B5" sqref="B5"/>
    </sheetView>
  </sheetViews>
  <sheetFormatPr defaultRowHeight="18" x14ac:dyDescent="0.35"/>
  <cols>
    <col min="1" max="1" width="20.88671875" customWidth="1"/>
    <col min="2" max="2" width="32" style="1" customWidth="1"/>
  </cols>
  <sheetData>
    <row r="1" spans="1:10" ht="31.2" x14ac:dyDescent="0.6">
      <c r="A1" s="61" t="s">
        <v>59</v>
      </c>
      <c r="B1" s="61"/>
    </row>
    <row r="2" spans="1:10" x14ac:dyDescent="0.35">
      <c r="A2" s="6"/>
      <c r="B2" s="16" t="s">
        <v>46</v>
      </c>
      <c r="J2" s="39"/>
    </row>
    <row r="3" spans="1:10" ht="34.200000000000003" x14ac:dyDescent="0.35">
      <c r="A3" s="38" t="s">
        <v>48</v>
      </c>
      <c r="B3" s="15">
        <v>45000</v>
      </c>
      <c r="J3" s="39"/>
    </row>
    <row r="4" spans="1:10" ht="34.200000000000003" x14ac:dyDescent="0.35">
      <c r="A4" s="38" t="s">
        <v>49</v>
      </c>
      <c r="B4" s="15">
        <f>B3*1.03</f>
        <v>46350</v>
      </c>
      <c r="J4" s="39"/>
    </row>
    <row r="5" spans="1:10" ht="34.200000000000003" x14ac:dyDescent="0.35">
      <c r="A5" s="38" t="s">
        <v>60</v>
      </c>
      <c r="B5" s="37">
        <f>B4*1.03</f>
        <v>47740.5</v>
      </c>
      <c r="J5" s="39"/>
    </row>
    <row r="6" spans="1:10" ht="34.200000000000003" x14ac:dyDescent="0.35">
      <c r="A6" s="38" t="s">
        <v>51</v>
      </c>
      <c r="B6" s="15">
        <f t="shared" ref="B6:B13" si="0">B5*1.03</f>
        <v>49172.715000000004</v>
      </c>
      <c r="J6" s="39"/>
    </row>
    <row r="7" spans="1:10" ht="34.200000000000003" x14ac:dyDescent="0.35">
      <c r="A7" s="38" t="s">
        <v>52</v>
      </c>
      <c r="B7" s="15">
        <f t="shared" si="0"/>
        <v>50647.896450000007</v>
      </c>
      <c r="J7" s="39"/>
    </row>
    <row r="8" spans="1:10" ht="34.200000000000003" x14ac:dyDescent="0.35">
      <c r="A8" s="38" t="s">
        <v>53</v>
      </c>
      <c r="B8" s="15">
        <f t="shared" si="0"/>
        <v>52167.33334350001</v>
      </c>
      <c r="J8" s="39"/>
    </row>
    <row r="9" spans="1:10" ht="34.200000000000003" x14ac:dyDescent="0.35">
      <c r="A9" s="38" t="s">
        <v>54</v>
      </c>
      <c r="B9" s="15">
        <f t="shared" si="0"/>
        <v>53732.353343805014</v>
      </c>
      <c r="J9" s="39"/>
    </row>
    <row r="10" spans="1:10" ht="34.200000000000003" x14ac:dyDescent="0.35">
      <c r="A10" s="38" t="s">
        <v>55</v>
      </c>
      <c r="B10" s="15">
        <f t="shared" si="0"/>
        <v>55344.323944119169</v>
      </c>
      <c r="J10" s="39"/>
    </row>
    <row r="11" spans="1:10" ht="34.200000000000003" x14ac:dyDescent="0.35">
      <c r="A11" s="38" t="s">
        <v>56</v>
      </c>
      <c r="B11" s="15">
        <f t="shared" si="0"/>
        <v>57004.653662442746</v>
      </c>
      <c r="J11" s="39"/>
    </row>
    <row r="12" spans="1:10" ht="34.200000000000003" x14ac:dyDescent="0.35">
      <c r="A12" s="38" t="s">
        <v>57</v>
      </c>
      <c r="B12" s="15">
        <f t="shared" si="0"/>
        <v>58714.793272316027</v>
      </c>
      <c r="J12" s="39"/>
    </row>
    <row r="13" spans="1:10" ht="34.200000000000003" x14ac:dyDescent="0.35">
      <c r="A13" s="38" t="s">
        <v>58</v>
      </c>
      <c r="B13" s="15">
        <f t="shared" si="0"/>
        <v>60476.237070485506</v>
      </c>
      <c r="J13" s="39"/>
    </row>
    <row r="14" spans="1:10" x14ac:dyDescent="0.35">
      <c r="A14" s="1"/>
    </row>
    <row r="15" spans="1:10" ht="55.5" customHeight="1" x14ac:dyDescent="0.35">
      <c r="A15" s="62" t="s">
        <v>61</v>
      </c>
      <c r="B15" s="62"/>
      <c r="C15" s="62"/>
      <c r="D15" s="62"/>
      <c r="E15" s="62"/>
      <c r="F15" s="62"/>
    </row>
    <row r="17" spans="1:6" x14ac:dyDescent="0.35">
      <c r="A17" s="62" t="s">
        <v>62</v>
      </c>
      <c r="B17" s="62"/>
      <c r="C17" s="62"/>
      <c r="D17" s="62"/>
      <c r="E17" s="62"/>
      <c r="F17" s="62"/>
    </row>
    <row r="18" spans="1:6" s="1" customFormat="1" ht="24.6" customHeight="1" x14ac:dyDescent="0.35"/>
  </sheetData>
  <mergeCells count="3">
    <mergeCell ref="A1:B1"/>
    <mergeCell ref="A15:F15"/>
    <mergeCell ref="A17:F17"/>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Timeline</vt:lpstr>
      <vt:lpstr>Compensation Calculation</vt:lpstr>
      <vt:lpstr>State Min Salary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Guffin, Becky</dc:creator>
  <cp:lastModifiedBy>Rob Monson</cp:lastModifiedBy>
  <cp:lastPrinted>2024-03-06T17:19:34Z</cp:lastPrinted>
  <dcterms:created xsi:type="dcterms:W3CDTF">2024-03-05T19:02:59Z</dcterms:created>
  <dcterms:modified xsi:type="dcterms:W3CDTF">2024-03-20T13:19:39Z</dcterms:modified>
</cp:coreProperties>
</file>